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5330" windowHeight="4275" tabRatio="833" activeTab="0"/>
  </bookViews>
  <sheets>
    <sheet name="Changes Since Last Distribution" sheetId="1" r:id="rId1"/>
    <sheet name="Summary" sheetId="2" r:id="rId2"/>
    <sheet name="Jan" sheetId="3" r:id="rId3"/>
    <sheet name="Feb" sheetId="4" r:id="rId4"/>
    <sheet name="Mar" sheetId="5" r:id="rId5"/>
    <sheet name="Apr" sheetId="6" r:id="rId6"/>
    <sheet name="May" sheetId="7" r:id="rId7"/>
    <sheet name="Jun" sheetId="8" r:id="rId8"/>
    <sheet name="Jul" sheetId="9" r:id="rId9"/>
    <sheet name="Aug" sheetId="10" r:id="rId10"/>
    <sheet name="Sep" sheetId="11" r:id="rId11"/>
    <sheet name="Oct" sheetId="12" r:id="rId12"/>
    <sheet name="Nov" sheetId="13" r:id="rId13"/>
    <sheet name="Dec" sheetId="14" r:id="rId14"/>
  </sheets>
  <definedNames>
    <definedName name="_xlnm.Print_Area" localSheetId="5">'Apr'!$A$1:$AT$114</definedName>
    <definedName name="_xlnm.Print_Area" localSheetId="9">'Aug'!$A$1:$AT$107</definedName>
    <definedName name="_xlnm.Print_Area" localSheetId="0">'Changes Since Last Distribution'!$A$1:$E$24</definedName>
    <definedName name="_xlnm.Print_Area" localSheetId="13">'Dec'!$A$1:$AU$133</definedName>
    <definedName name="_xlnm.Print_Area" localSheetId="3">'Feb'!$A$1:$AU$118</definedName>
    <definedName name="_xlnm.Print_Area" localSheetId="2">'Jan'!$A$1:$AT$140</definedName>
    <definedName name="_xlnm.Print_Area" localSheetId="8">'Jul'!$A$1:$AU$128</definedName>
    <definedName name="_xlnm.Print_Area" localSheetId="7">'Jun'!$A$1:$AU$126</definedName>
    <definedName name="_xlnm.Print_Area" localSheetId="4">'Mar'!$A$1:$AU$125</definedName>
    <definedName name="_xlnm.Print_Area" localSheetId="6">'May'!$A$1:$AT$115</definedName>
    <definedName name="_xlnm.Print_Area" localSheetId="12">'Nov'!$A$1:$AU$129</definedName>
    <definedName name="_xlnm.Print_Area" localSheetId="11">'Oct'!$A$1:$AU$105</definedName>
    <definedName name="_xlnm.Print_Area" localSheetId="10">'Sep'!$A$1:$AU$107</definedName>
    <definedName name="_xlnm.Print_Area" localSheetId="1">'Summary'!$A$1:$AT$80</definedName>
    <definedName name="_xlnm.Print_Titles" localSheetId="5">'Apr'!$1:$4</definedName>
    <definedName name="_xlnm.Print_Titles" localSheetId="9">'Aug'!$1:$4</definedName>
    <definedName name="_xlnm.Print_Titles" localSheetId="0">'Changes Since Last Distribution'!$1:$5</definedName>
    <definedName name="_xlnm.Print_Titles" localSheetId="13">'Dec'!$1:$4</definedName>
    <definedName name="_xlnm.Print_Titles" localSheetId="3">'Feb'!$1:$4</definedName>
    <definedName name="_xlnm.Print_Titles" localSheetId="2">'Jan'!$1:$4</definedName>
    <definedName name="_xlnm.Print_Titles" localSheetId="8">'Jul'!$1:$4</definedName>
    <definedName name="_xlnm.Print_Titles" localSheetId="7">'Jun'!$1:$4</definedName>
    <definedName name="_xlnm.Print_Titles" localSheetId="4">'Mar'!$1:$4</definedName>
    <definedName name="_xlnm.Print_Titles" localSheetId="6">'May'!$1:$4</definedName>
    <definedName name="_xlnm.Print_Titles" localSheetId="12">'Nov'!$1:$4</definedName>
    <definedName name="_xlnm.Print_Titles" localSheetId="11">'Oct'!$1:$4</definedName>
    <definedName name="_xlnm.Print_Titles" localSheetId="10">'Sep'!$1:$4</definedName>
  </definedNames>
  <calcPr fullCalcOnLoad="1"/>
</workbook>
</file>

<file path=xl/comments2.xml><?xml version="1.0" encoding="utf-8"?>
<comments xmlns="http://schemas.openxmlformats.org/spreadsheetml/2006/main">
  <authors>
    <author>selvan pillay</author>
  </authors>
  <commentList>
    <comment ref="C13" authorId="0">
      <text>
        <r>
          <rPr>
            <b/>
            <sz val="9"/>
            <rFont val="Tahoma"/>
            <family val="2"/>
          </rPr>
          <t>CHRISTMAS DAY</t>
        </r>
        <r>
          <rPr>
            <sz val="9"/>
            <rFont val="Tahoma"/>
            <family val="2"/>
          </rPr>
          <t xml:space="preserve">
</t>
        </r>
      </text>
    </comment>
    <comment ref="M63" authorId="0">
      <text>
        <r>
          <rPr>
            <b/>
            <sz val="9"/>
            <rFont val="Tahoma"/>
            <family val="2"/>
          </rPr>
          <t>selvan pillay:</t>
        </r>
        <r>
          <rPr>
            <sz val="9"/>
            <rFont val="Tahoma"/>
            <family val="2"/>
          </rPr>
          <t xml:space="preserve">
POST MERCHANTS
</t>
        </r>
      </text>
    </comment>
  </commentList>
</comments>
</file>

<file path=xl/comments8.xml><?xml version="1.0" encoding="utf-8"?>
<comments xmlns="http://schemas.openxmlformats.org/spreadsheetml/2006/main">
  <authors>
    <author>selvan pillay</author>
  </authors>
  <commentList>
    <comment ref="G98" authorId="0">
      <text>
        <r>
          <rPr>
            <sz val="9"/>
            <rFont val="Tahoma"/>
            <family val="2"/>
          </rPr>
          <t xml:space="preserve">This is the only race to be run on the </t>
        </r>
        <r>
          <rPr>
            <b/>
            <sz val="9"/>
            <rFont val="Tahoma"/>
            <family val="2"/>
          </rPr>
          <t>turf</t>
        </r>
        <r>
          <rPr>
            <sz val="9"/>
            <rFont val="Tahoma"/>
            <family val="2"/>
          </rPr>
          <t xml:space="preserve">. All other races to be run on the </t>
        </r>
        <r>
          <rPr>
            <b/>
            <sz val="9"/>
            <rFont val="Tahoma"/>
            <family val="2"/>
          </rPr>
          <t>polytrack.</t>
        </r>
      </text>
    </comment>
  </commentList>
</comments>
</file>

<file path=xl/sharedStrings.xml><?xml version="1.0" encoding="utf-8"?>
<sst xmlns="http://schemas.openxmlformats.org/spreadsheetml/2006/main" count="6655" uniqueCount="1011">
  <si>
    <t xml:space="preserve">Off To Stud </t>
  </si>
  <si>
    <t>Klawervlei</t>
  </si>
  <si>
    <t>Meydan</t>
  </si>
  <si>
    <t>Fillies Classic</t>
  </si>
  <si>
    <t>Champion Cup</t>
  </si>
  <si>
    <t>MAURITIUS/ZIMBABWE/KENYA</t>
  </si>
  <si>
    <t>MAURITIUS / ZIMBABWE / KENYA</t>
  </si>
  <si>
    <t>Shepparton</t>
  </si>
  <si>
    <t>Penrith</t>
  </si>
  <si>
    <t>Melton</t>
  </si>
  <si>
    <t>Bathurst</t>
  </si>
  <si>
    <t>Bendigo</t>
  </si>
  <si>
    <t>Ballarat</t>
  </si>
  <si>
    <t>Menangle</t>
  </si>
  <si>
    <t xml:space="preserve">Merchants </t>
  </si>
  <si>
    <t>Features and  Stakes (HLVD)</t>
  </si>
  <si>
    <t>Feature Races (RSA)</t>
  </si>
  <si>
    <t>Feature Races by Status (KZN)</t>
  </si>
  <si>
    <t>Feature Races by Status (WC)</t>
  </si>
  <si>
    <t>Feature Races by Status (HLVD)</t>
  </si>
  <si>
    <t>Feature Races by Status (EC)</t>
  </si>
  <si>
    <t>Feature Races by Status (NC)</t>
  </si>
  <si>
    <t>Feature Races by Status (RSA)</t>
  </si>
  <si>
    <t xml:space="preserve">Swallow </t>
  </si>
  <si>
    <t>Politician Stks</t>
  </si>
  <si>
    <t>Jamaica Hcp</t>
  </si>
  <si>
    <t xml:space="preserve">Laissefaire </t>
  </si>
  <si>
    <t>Majorca Stks</t>
  </si>
  <si>
    <t>Juvenile Stks</t>
  </si>
  <si>
    <t>Cinquantenaire</t>
  </si>
  <si>
    <t>Lightning Cup</t>
  </si>
  <si>
    <t>Golden Trophy</t>
  </si>
  <si>
    <t>Princess</t>
  </si>
  <si>
    <t>Margaret Cup</t>
  </si>
  <si>
    <t>La Coupe</t>
  </si>
  <si>
    <t>des Presidents</t>
  </si>
  <si>
    <t>London News</t>
  </si>
  <si>
    <t>Camellia Stks</t>
  </si>
  <si>
    <t>WORK RIDERS DAY</t>
  </si>
  <si>
    <t xml:space="preserve">Gatecrasher </t>
  </si>
  <si>
    <t>Devon Air Stks</t>
  </si>
  <si>
    <t>Hotspur</t>
  </si>
  <si>
    <t xml:space="preserve">Tommy </t>
  </si>
  <si>
    <t xml:space="preserve">Storm Bird </t>
  </si>
  <si>
    <t>Ibhayi Stakes</t>
  </si>
  <si>
    <t xml:space="preserve">TBA Silver </t>
  </si>
  <si>
    <t>Slipper</t>
  </si>
  <si>
    <t xml:space="preserve">South Africa </t>
  </si>
  <si>
    <t xml:space="preserve">Daily News </t>
  </si>
  <si>
    <t xml:space="preserve">Post </t>
  </si>
  <si>
    <t xml:space="preserve">TBA </t>
  </si>
  <si>
    <t xml:space="preserve">Queen Palm </t>
  </si>
  <si>
    <t>Breeders Stks</t>
  </si>
  <si>
    <t xml:space="preserve">Mauritius </t>
  </si>
  <si>
    <t xml:space="preserve">Sprint </t>
  </si>
  <si>
    <t>Breeders Spr.</t>
  </si>
  <si>
    <t>Champagne</t>
  </si>
  <si>
    <t>Thekwini Stks</t>
  </si>
  <si>
    <t xml:space="preserve">Champions </t>
  </si>
  <si>
    <t xml:space="preserve">Cup </t>
  </si>
  <si>
    <t xml:space="preserve">Racing Assn. </t>
  </si>
  <si>
    <t xml:space="preserve">Sophomore </t>
  </si>
  <si>
    <t>Anniversary</t>
  </si>
  <si>
    <t xml:space="preserve">175th </t>
  </si>
  <si>
    <t>F &amp; M Chall.</t>
  </si>
  <si>
    <t>Draper Cup</t>
  </si>
  <si>
    <t xml:space="preserve">Colonel </t>
  </si>
  <si>
    <t xml:space="preserve">Yellowwood </t>
  </si>
  <si>
    <t>Palace</t>
  </si>
  <si>
    <t xml:space="preserve">Emperors </t>
  </si>
  <si>
    <t xml:space="preserve">Golden Loom </t>
  </si>
  <si>
    <t>Ready to Run</t>
  </si>
  <si>
    <t xml:space="preserve">Victory Moon </t>
  </si>
  <si>
    <t>Hcp.</t>
  </si>
  <si>
    <t>Cup Sprint</t>
  </si>
  <si>
    <t xml:space="preserve">HRIB Gold </t>
  </si>
  <si>
    <t xml:space="preserve">Victress </t>
  </si>
  <si>
    <t xml:space="preserve">Christmas </t>
  </si>
  <si>
    <t xml:space="preserve">Chairmans </t>
  </si>
  <si>
    <t xml:space="preserve">Jacaranda </t>
  </si>
  <si>
    <t xml:space="preserve">November </t>
  </si>
  <si>
    <t xml:space="preserve">Rs </t>
  </si>
  <si>
    <t>Race Meetings</t>
  </si>
  <si>
    <t>Meetings</t>
  </si>
  <si>
    <t>1.   The Total Number of Races per region per month is the original number planned by Gold Circle and Phumelela. This will remain unchanged on this schedule.</t>
  </si>
  <si>
    <t>Pinjarra</t>
  </si>
  <si>
    <t xml:space="preserve">Stakes </t>
  </si>
  <si>
    <t>(day and</t>
  </si>
  <si>
    <t xml:space="preserve">(day and </t>
  </si>
  <si>
    <t>Gold Rush</t>
  </si>
  <si>
    <t>Happy Valley</t>
  </si>
  <si>
    <t>$</t>
  </si>
  <si>
    <t>NIGHT RACING</t>
  </si>
  <si>
    <t>Jet Master</t>
  </si>
  <si>
    <t>Durban Dash</t>
  </si>
  <si>
    <t>JANUARY</t>
  </si>
  <si>
    <t>KWAZULU-NATAL</t>
  </si>
  <si>
    <t>WESTERN CAPE</t>
  </si>
  <si>
    <t>HIGHVELD</t>
  </si>
  <si>
    <t>EASTERN CAPE</t>
  </si>
  <si>
    <t>Mth</t>
  </si>
  <si>
    <t>Date</t>
  </si>
  <si>
    <t>Day</t>
  </si>
  <si>
    <t>Venue</t>
  </si>
  <si>
    <t>Feature</t>
  </si>
  <si>
    <t>Gr</t>
  </si>
  <si>
    <t>Stk</t>
  </si>
  <si>
    <t>Dst</t>
  </si>
  <si>
    <t>Jan</t>
  </si>
  <si>
    <t>Tue</t>
  </si>
  <si>
    <t>G3</t>
  </si>
  <si>
    <t>Stakes</t>
  </si>
  <si>
    <t>Wed</t>
  </si>
  <si>
    <t>GREY</t>
  </si>
  <si>
    <t>Flamboyant</t>
  </si>
  <si>
    <t>Thu</t>
  </si>
  <si>
    <t>Sprint</t>
  </si>
  <si>
    <t>Fri</t>
  </si>
  <si>
    <t>FAIR</t>
  </si>
  <si>
    <t>Sat</t>
  </si>
  <si>
    <t>G1</t>
  </si>
  <si>
    <t>G2</t>
  </si>
  <si>
    <t>Trophy</t>
  </si>
  <si>
    <t>Sun</t>
  </si>
  <si>
    <t>SCOT</t>
  </si>
  <si>
    <t>BDPK</t>
  </si>
  <si>
    <t>Mon</t>
  </si>
  <si>
    <t>DBVL</t>
  </si>
  <si>
    <t>Guineas</t>
  </si>
  <si>
    <t>Handicap</t>
  </si>
  <si>
    <t>Roberts Hcp</t>
  </si>
  <si>
    <t>Acacia</t>
  </si>
  <si>
    <t>Merchants</t>
  </si>
  <si>
    <t>Championship</t>
  </si>
  <si>
    <t>Allez France</t>
  </si>
  <si>
    <t>Champion</t>
  </si>
  <si>
    <t>Breeders</t>
  </si>
  <si>
    <t>Three Troikas</t>
  </si>
  <si>
    <t>Mile</t>
  </si>
  <si>
    <t>Classic</t>
  </si>
  <si>
    <t>Mar</t>
  </si>
  <si>
    <t>Hawaii Stakes</t>
  </si>
  <si>
    <t>East Cape</t>
  </si>
  <si>
    <t>Sprint Cup</t>
  </si>
  <si>
    <t>Nursery</t>
  </si>
  <si>
    <t>##</t>
  </si>
  <si>
    <t>Kings Cup</t>
  </si>
  <si>
    <t>Gold Cup</t>
  </si>
  <si>
    <t>Senor Santa</t>
  </si>
  <si>
    <t>Fillies Nursery</t>
  </si>
  <si>
    <t>KwaZulu-Natal</t>
  </si>
  <si>
    <t>Independence</t>
  </si>
  <si>
    <t>Gold Bowl</t>
  </si>
  <si>
    <t>May</t>
  </si>
  <si>
    <t>Dahlia Plate</t>
  </si>
  <si>
    <t>Kenilworth</t>
  </si>
  <si>
    <t>Derby</t>
  </si>
  <si>
    <t>Woolavington</t>
  </si>
  <si>
    <t xml:space="preserve">Lonsdale </t>
  </si>
  <si>
    <t>Stirrup Cup</t>
  </si>
  <si>
    <t>Umngeni</t>
  </si>
  <si>
    <t>Syringa</t>
  </si>
  <si>
    <t>Winter Oaks</t>
  </si>
  <si>
    <t>OK Grand</t>
  </si>
  <si>
    <t>Tibouchina</t>
  </si>
  <si>
    <t>Challenge</t>
  </si>
  <si>
    <t>Jubilee</t>
  </si>
  <si>
    <t>Umkhomazi</t>
  </si>
  <si>
    <t>Cup Trial</t>
  </si>
  <si>
    <t>Langerman</t>
  </si>
  <si>
    <t>East Coast</t>
  </si>
  <si>
    <t>Port Elizabeth</t>
  </si>
  <si>
    <t>Lady's Slipper</t>
  </si>
  <si>
    <t>Ladies Mile</t>
  </si>
  <si>
    <t>Gold Vase</t>
  </si>
  <si>
    <t>Fillies Stakes</t>
  </si>
  <si>
    <t>TOT</t>
  </si>
  <si>
    <t>Aug</t>
  </si>
  <si>
    <t>Gold Bracelet</t>
  </si>
  <si>
    <t>Golden Slipper</t>
  </si>
  <si>
    <t>Final Fling</t>
  </si>
  <si>
    <t>Founders</t>
  </si>
  <si>
    <t>SEPTEMBER</t>
  </si>
  <si>
    <t>Sophomore</t>
  </si>
  <si>
    <t xml:space="preserve">Settlers </t>
  </si>
  <si>
    <t>Michaelmas</t>
  </si>
  <si>
    <t xml:space="preserve">Matchem </t>
  </si>
  <si>
    <t>NOVEMBER</t>
  </si>
  <si>
    <t>Nov</t>
  </si>
  <si>
    <t>Fillies Mile</t>
  </si>
  <si>
    <t>Racing</t>
  </si>
  <si>
    <t>Association</t>
  </si>
  <si>
    <t>Algoa Cup</t>
  </si>
  <si>
    <t xml:space="preserve">Southern </t>
  </si>
  <si>
    <t>Cross Stakes</t>
  </si>
  <si>
    <t>Green Point</t>
  </si>
  <si>
    <t>Summer Cup</t>
  </si>
  <si>
    <t>Dingaans</t>
  </si>
  <si>
    <t>DECEMBER</t>
  </si>
  <si>
    <t>Diadem Stks</t>
  </si>
  <si>
    <t>Selangor Cup</t>
  </si>
  <si>
    <t>Secretariat</t>
  </si>
  <si>
    <t>Milkwood</t>
  </si>
  <si>
    <t>Oct</t>
  </si>
  <si>
    <t>Sun Chariot</t>
  </si>
  <si>
    <t>Diana Stakes</t>
  </si>
  <si>
    <t>Paddock Stks</t>
  </si>
  <si>
    <t>Graham Beck</t>
  </si>
  <si>
    <t>Starling</t>
  </si>
  <si>
    <t>Java Handicap</t>
  </si>
  <si>
    <t>Juvenile Cup</t>
  </si>
  <si>
    <t xml:space="preserve">East Cape </t>
  </si>
  <si>
    <t>Glendore</t>
  </si>
  <si>
    <t>Night</t>
  </si>
  <si>
    <t>Spook Express</t>
  </si>
  <si>
    <t>Cape Classic</t>
  </si>
  <si>
    <t>Michael</t>
  </si>
  <si>
    <t>Republic Cup</t>
  </si>
  <si>
    <t>#</t>
  </si>
  <si>
    <t>CHAM</t>
  </si>
  <si>
    <t>York Cup</t>
  </si>
  <si>
    <t>Barbe' Cup</t>
  </si>
  <si>
    <t>Maiden Cup</t>
  </si>
  <si>
    <t>Guineas Trial</t>
  </si>
  <si>
    <t>Jun</t>
  </si>
  <si>
    <t>RACE MEETINGS</t>
  </si>
  <si>
    <t>Races</t>
  </si>
  <si>
    <t>Total Races</t>
  </si>
  <si>
    <t xml:space="preserve">Champagne </t>
  </si>
  <si>
    <t>Turf</t>
  </si>
  <si>
    <t>Betting World</t>
  </si>
  <si>
    <t>Duke of</t>
  </si>
  <si>
    <t>Zimbabwe</t>
  </si>
  <si>
    <t>Jockey Club</t>
  </si>
  <si>
    <t>Feb</t>
  </si>
  <si>
    <t>Apr</t>
  </si>
  <si>
    <t>Sep</t>
  </si>
  <si>
    <t>Zimb</t>
  </si>
  <si>
    <t>Drum Star</t>
  </si>
  <si>
    <t>Jul</t>
  </si>
  <si>
    <t>Dec</t>
  </si>
  <si>
    <t>(day)</t>
  </si>
  <si>
    <t>(night)</t>
  </si>
  <si>
    <t>Ipi Tombe</t>
  </si>
  <si>
    <t>TOTALS</t>
  </si>
  <si>
    <t xml:space="preserve">EASTERN CAPE </t>
  </si>
  <si>
    <t>South</t>
  </si>
  <si>
    <t>Africa</t>
  </si>
  <si>
    <t>Maur</t>
  </si>
  <si>
    <t>TOTAL</t>
  </si>
  <si>
    <t>Cheltenham</t>
  </si>
  <si>
    <t xml:space="preserve">Sycamore </t>
  </si>
  <si>
    <t>S A Classic</t>
  </si>
  <si>
    <t>Fairview</t>
  </si>
  <si>
    <t>Lady's</t>
  </si>
  <si>
    <t>Pendant</t>
  </si>
  <si>
    <t>Cape Derby</t>
  </si>
  <si>
    <t>Prix du Cap</t>
  </si>
  <si>
    <t>Wolf Power</t>
  </si>
  <si>
    <t>Stayers Hcp</t>
  </si>
  <si>
    <t>Bracelet</t>
  </si>
  <si>
    <t>Aloe Handicap</t>
  </si>
  <si>
    <t>Tony Ruffel</t>
  </si>
  <si>
    <t>Colorado King</t>
  </si>
  <si>
    <t>Winter Classic</t>
  </si>
  <si>
    <t>Winter Derby</t>
  </si>
  <si>
    <t>Gauteng Fillies</t>
  </si>
  <si>
    <t>Total</t>
  </si>
  <si>
    <t>Rand</t>
  </si>
  <si>
    <t xml:space="preserve">Woolavington </t>
  </si>
  <si>
    <t>Wedgewood</t>
  </si>
  <si>
    <t>Bloodstock</t>
  </si>
  <si>
    <t>(Hennenman</t>
  </si>
  <si>
    <t>Memorial Day)</t>
  </si>
  <si>
    <t>Sable Flyers</t>
  </si>
  <si>
    <t>SA Derby</t>
  </si>
  <si>
    <t>Clwd</t>
  </si>
  <si>
    <t>Grey</t>
  </si>
  <si>
    <t>Scot</t>
  </si>
  <si>
    <t>Dbvl</t>
  </si>
  <si>
    <t>Kenw</t>
  </si>
  <si>
    <t>Vaal</t>
  </si>
  <si>
    <t>NORTHERN CAPE</t>
  </si>
  <si>
    <t>Investec</t>
  </si>
  <si>
    <t>EUROPE</t>
  </si>
  <si>
    <t xml:space="preserve">Breeders </t>
  </si>
  <si>
    <t>Month</t>
  </si>
  <si>
    <t xml:space="preserve">Date </t>
  </si>
  <si>
    <t>Region</t>
  </si>
  <si>
    <t>FLPK</t>
  </si>
  <si>
    <t>VENUES</t>
  </si>
  <si>
    <t xml:space="preserve">Sea Cottage </t>
  </si>
  <si>
    <t>inside</t>
  </si>
  <si>
    <t>turf</t>
  </si>
  <si>
    <t>TURF (I)</t>
  </si>
  <si>
    <t>TURF (S)</t>
  </si>
  <si>
    <t>VAAL (S)</t>
  </si>
  <si>
    <t>Walmer</t>
  </si>
  <si>
    <t>NGON</t>
  </si>
  <si>
    <t>Keny</t>
  </si>
  <si>
    <t>and</t>
  </si>
  <si>
    <t>Jockeys Day</t>
  </si>
  <si>
    <t xml:space="preserve">International </t>
  </si>
  <si>
    <t>Doncaster</t>
  </si>
  <si>
    <t>Fairview Mile</t>
  </si>
  <si>
    <t>Features and  Stakes (KZN)</t>
  </si>
  <si>
    <t>Features and  Stakes (WC)</t>
  </si>
  <si>
    <t>Features and  Stakes (NC)</t>
  </si>
  <si>
    <t>Features and  Stakes (EC)</t>
  </si>
  <si>
    <t>Features and Stakes (RSA)</t>
  </si>
  <si>
    <t>Grade 1</t>
  </si>
  <si>
    <t>Grade 2</t>
  </si>
  <si>
    <t>Grade 3</t>
  </si>
  <si>
    <t>Listed</t>
  </si>
  <si>
    <t>Rising Sun</t>
  </si>
  <si>
    <t>TBC</t>
  </si>
  <si>
    <t>River Indigo</t>
  </si>
  <si>
    <t>African Holly</t>
  </si>
  <si>
    <t>Gardenia Hcp</t>
  </si>
  <si>
    <t>Lakeside Hcp</t>
  </si>
  <si>
    <t xml:space="preserve">NATIONAL RACING FIXTURES:    </t>
  </si>
  <si>
    <t xml:space="preserve">Magnolia Hcp </t>
  </si>
  <si>
    <t>Feature Stakes</t>
  </si>
  <si>
    <t>Feature Races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</si>
  <si>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</si>
  <si>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</si>
  <si>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</si>
  <si>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</si>
  <si>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</si>
  <si>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</si>
  <si>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</si>
  <si>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</si>
  <si>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</si>
  <si>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</si>
  <si>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</si>
  <si>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</si>
  <si>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umThombothi</t>
  </si>
  <si>
    <t>Fillies Guineas</t>
  </si>
  <si>
    <t>Fever Tree</t>
  </si>
  <si>
    <t>Umsinzi</t>
  </si>
  <si>
    <t>Summer</t>
  </si>
  <si>
    <t>Marula Sprint</t>
  </si>
  <si>
    <t>Moonee Valley</t>
  </si>
  <si>
    <t>Sha Tin</t>
  </si>
  <si>
    <t>Kranji</t>
  </si>
  <si>
    <t>ASIA</t>
  </si>
  <si>
    <t>OTHER</t>
  </si>
  <si>
    <t>MARCH</t>
  </si>
  <si>
    <t>APRIL</t>
  </si>
  <si>
    <t>JUNE</t>
  </si>
  <si>
    <t>JULY</t>
  </si>
  <si>
    <t>AUGUST</t>
  </si>
  <si>
    <t>OCEANIA</t>
  </si>
  <si>
    <t>Peninsula</t>
  </si>
  <si>
    <t>night)</t>
  </si>
  <si>
    <t>Aquanaut Hcp</t>
  </si>
  <si>
    <t>Thukela Hcp</t>
  </si>
  <si>
    <t xml:space="preserve">Premiers </t>
  </si>
  <si>
    <t>Friendly City</t>
  </si>
  <si>
    <t xml:space="preserve">Speedsters </t>
  </si>
  <si>
    <t xml:space="preserve">Cradock Place </t>
  </si>
  <si>
    <t>Champion Stks</t>
  </si>
  <si>
    <t>The Debutante</t>
  </si>
  <si>
    <t>Memorial Mile</t>
  </si>
  <si>
    <t>(twilight)</t>
  </si>
  <si>
    <t>RSA</t>
  </si>
  <si>
    <t>Queens Plate</t>
  </si>
  <si>
    <t>L'Ormarins</t>
  </si>
  <si>
    <t>WORK RIDERS RACE DAY</t>
  </si>
  <si>
    <t xml:space="preserve">The Darley </t>
  </si>
  <si>
    <t>###</t>
  </si>
  <si>
    <t>VAAL (TO)</t>
  </si>
  <si>
    <t>VAAL (TI)</t>
  </si>
  <si>
    <t>outside</t>
  </si>
  <si>
    <t>Tote Free Hcp</t>
  </si>
  <si>
    <t>Notes:</t>
  </si>
  <si>
    <t xml:space="preserve">Flamingo Park </t>
  </si>
  <si>
    <t xml:space="preserve">Kimberley </t>
  </si>
  <si>
    <t>Challenge 1200</t>
  </si>
  <si>
    <t>Challenge 1600</t>
  </si>
  <si>
    <t>Challenge 2000</t>
  </si>
  <si>
    <t>RACES - ORIGINALLY PLANNED</t>
  </si>
  <si>
    <t>Byerley Turk</t>
  </si>
  <si>
    <t xml:space="preserve">Umzimkhulu </t>
  </si>
  <si>
    <t>Non-Black Type</t>
  </si>
  <si>
    <t>NB</t>
  </si>
  <si>
    <t>LR</t>
  </si>
  <si>
    <t xml:space="preserve"> </t>
  </si>
  <si>
    <t xml:space="preserve">Stayers </t>
  </si>
  <si>
    <t>Cup</t>
  </si>
  <si>
    <t>Joburg Spring</t>
  </si>
  <si>
    <t>Cape Summer</t>
  </si>
  <si>
    <t xml:space="preserve">Peermont </t>
  </si>
  <si>
    <t>Charity Mile</t>
  </si>
  <si>
    <t>Sansui</t>
  </si>
  <si>
    <t>Sandown Park</t>
  </si>
  <si>
    <t>Kempton Park</t>
  </si>
  <si>
    <t>Plumpton</t>
  </si>
  <si>
    <t>Wolverhampton</t>
  </si>
  <si>
    <t>Lingfield Park</t>
  </si>
  <si>
    <t>Ludlow</t>
  </si>
  <si>
    <t>Ayr</t>
  </si>
  <si>
    <t>Wincanton</t>
  </si>
  <si>
    <t>Hereford</t>
  </si>
  <si>
    <t>Newcastle</t>
  </si>
  <si>
    <t>Uttoxeter</t>
  </si>
  <si>
    <t>Chepstow</t>
  </si>
  <si>
    <t>Sunshine Coast</t>
  </si>
  <si>
    <t>Carlisle</t>
  </si>
  <si>
    <t>Gloucester</t>
  </si>
  <si>
    <t>Globe Derby</t>
  </si>
  <si>
    <t>Lebelo Sprint</t>
  </si>
  <si>
    <t>Ruffian</t>
  </si>
  <si>
    <t xml:space="preserve">Bauhinia </t>
  </si>
  <si>
    <t xml:space="preserve">Castle </t>
  </si>
  <si>
    <t>Tankard</t>
  </si>
  <si>
    <t xml:space="preserve">Derby Trial </t>
  </si>
  <si>
    <t xml:space="preserve">Oaks Trial </t>
  </si>
  <si>
    <t>Irridescence</t>
  </si>
  <si>
    <t>Jebel Ali</t>
  </si>
  <si>
    <t>Gauteng</t>
  </si>
  <si>
    <t>Glenlair</t>
  </si>
  <si>
    <t>Carriers</t>
  </si>
  <si>
    <t>Choice</t>
  </si>
  <si>
    <t xml:space="preserve">Premier </t>
  </si>
  <si>
    <t>Diamond Stks</t>
  </si>
  <si>
    <t>Vincennes</t>
  </si>
  <si>
    <t>Toulouse</t>
  </si>
  <si>
    <t>Launceston</t>
  </si>
  <si>
    <t xml:space="preserve">EThekwini </t>
  </si>
  <si>
    <t>*   25   Wed   Christmas Day</t>
  </si>
  <si>
    <t>Southeaster</t>
  </si>
  <si>
    <t>KENW (S)</t>
  </si>
  <si>
    <t>KENW (W)</t>
  </si>
  <si>
    <t>winter</t>
  </si>
  <si>
    <t>summer</t>
  </si>
  <si>
    <t xml:space="preserve">Stakes  </t>
  </si>
  <si>
    <t>Egoli Mile</t>
  </si>
  <si>
    <t xml:space="preserve">Handicap </t>
  </si>
  <si>
    <t>Cape Flying</t>
  </si>
  <si>
    <t>Maine Chance</t>
  </si>
  <si>
    <t>Farms Paddock</t>
  </si>
  <si>
    <t>KENW</t>
  </si>
  <si>
    <t>TURF</t>
  </si>
  <si>
    <t>VAAL</t>
  </si>
  <si>
    <t>Wilgerbosdrift</t>
  </si>
  <si>
    <t>SA Nursery</t>
  </si>
  <si>
    <t>Fairview 1400</t>
  </si>
  <si>
    <t xml:space="preserve">KZN Winter </t>
  </si>
  <si>
    <t>KZN Breeders</t>
  </si>
  <si>
    <t>KZn Brd 1200</t>
  </si>
  <si>
    <t>KZn Brd 1200 FM</t>
  </si>
  <si>
    <t>KZn Brd 1600</t>
  </si>
  <si>
    <t>KZn Brd 1600 FM</t>
  </si>
  <si>
    <t>KZn Brd 1900</t>
  </si>
  <si>
    <t>KZn Brd Juv Plate</t>
  </si>
  <si>
    <t>KZn Yearling</t>
  </si>
  <si>
    <t>Lanzerac</t>
  </si>
  <si>
    <t>(presented by</t>
  </si>
  <si>
    <t>Cape</t>
  </si>
  <si>
    <t>Thoroughbred</t>
  </si>
  <si>
    <t>Sales)</t>
  </si>
  <si>
    <t xml:space="preserve">KZN Summer </t>
  </si>
  <si>
    <t>Cape Guineas</t>
  </si>
  <si>
    <t>Need For Speed</t>
  </si>
  <si>
    <t>GREY(P)</t>
  </si>
  <si>
    <t>GREY(T/P)</t>
  </si>
  <si>
    <t>T/P</t>
  </si>
  <si>
    <r>
      <t xml:space="preserve">Gold </t>
    </r>
    <r>
      <rPr>
        <sz val="10"/>
        <color indexed="12"/>
        <rFont val="Tahoma"/>
        <family val="2"/>
      </rPr>
      <t>Challenge</t>
    </r>
  </si>
  <si>
    <t>Mercury Sprint</t>
  </si>
  <si>
    <t>Fairview 1800</t>
  </si>
  <si>
    <t>KENW(S)</t>
  </si>
  <si>
    <t>KENW(W)</t>
  </si>
  <si>
    <t>Sale Million</t>
  </si>
  <si>
    <t>GREY(P) (day)</t>
  </si>
  <si>
    <t>GREY(T/P) (day)</t>
  </si>
  <si>
    <t>GREY(P) (night)</t>
  </si>
  <si>
    <t>GREY(T/P) (day/night)</t>
  </si>
  <si>
    <t>FAIR(P)</t>
  </si>
  <si>
    <t>FAIR(T)</t>
  </si>
  <si>
    <t>Poly</t>
  </si>
  <si>
    <t xml:space="preserve">GREY(T) </t>
  </si>
  <si>
    <t xml:space="preserve">GREY(P) </t>
  </si>
  <si>
    <t xml:space="preserve">GREY(T/P) </t>
  </si>
  <si>
    <t>TOTAL MTH</t>
  </si>
  <si>
    <t>day</t>
  </si>
  <si>
    <t>Fri(night)</t>
  </si>
  <si>
    <t>Tue(night)</t>
  </si>
  <si>
    <t>(sand)</t>
  </si>
  <si>
    <t>(turf)</t>
  </si>
  <si>
    <t>*</t>
  </si>
  <si>
    <t>VAAL(TI)</t>
  </si>
  <si>
    <t>SA only</t>
  </si>
  <si>
    <t>KZn Brd Fillies</t>
  </si>
  <si>
    <t>Juv Plate</t>
  </si>
  <si>
    <t>Cape Mile</t>
  </si>
  <si>
    <t xml:space="preserve">DUBAI </t>
  </si>
  <si>
    <t>WORLD CUP</t>
  </si>
  <si>
    <r>
      <t>Handicap</t>
    </r>
    <r>
      <rPr>
        <sz val="10"/>
        <color indexed="17"/>
        <rFont val="Tahoma"/>
        <family val="2"/>
      </rPr>
      <t xml:space="preserve"> (Tur</t>
    </r>
    <r>
      <rPr>
        <sz val="10"/>
        <color indexed="12"/>
        <rFont val="Tahoma"/>
        <family val="2"/>
      </rPr>
      <t>f)</t>
    </r>
  </si>
  <si>
    <t>Vasco</t>
  </si>
  <si>
    <t>Khaya Stables</t>
  </si>
  <si>
    <t>Fakenham, Southwell, Warwick</t>
  </si>
  <si>
    <t>Chelmsford City</t>
  </si>
  <si>
    <t>Cagnes-Sur-Mer</t>
  </si>
  <si>
    <t>Ipi Tombe St</t>
  </si>
  <si>
    <t>Aqueduct</t>
  </si>
  <si>
    <t>Parx Racing</t>
  </si>
  <si>
    <t>Market Rasen, Navan, Ffos Las</t>
  </si>
  <si>
    <t>L</t>
  </si>
  <si>
    <t xml:space="preserve">ZNA Charity </t>
  </si>
  <si>
    <t>ZRP Fillies</t>
  </si>
  <si>
    <t>Charity Stakes</t>
  </si>
  <si>
    <t>Free Handicap</t>
  </si>
  <si>
    <t>Track And Ball</t>
  </si>
  <si>
    <t>*9</t>
  </si>
  <si>
    <t>Deepavali</t>
  </si>
  <si>
    <r>
      <rPr>
        <b/>
        <sz val="14"/>
        <rFont val="Tahoma"/>
        <family val="2"/>
      </rPr>
      <t xml:space="preserve">A           </t>
    </r>
    <r>
      <rPr>
        <b/>
        <sz val="11"/>
        <rFont val="Tahoma"/>
        <family val="2"/>
      </rPr>
      <t>Total Number Of Race Meetings</t>
    </r>
  </si>
  <si>
    <r>
      <rPr>
        <b/>
        <sz val="14"/>
        <rFont val="Tahoma"/>
        <family val="2"/>
      </rPr>
      <t xml:space="preserve">B   </t>
    </r>
    <r>
      <rPr>
        <b/>
        <sz val="11"/>
        <rFont val="Tahoma"/>
        <family val="2"/>
      </rPr>
      <t xml:space="preserve">           ALL NIGHTS</t>
    </r>
  </si>
  <si>
    <r>
      <rPr>
        <b/>
        <sz val="14"/>
        <rFont val="Tahoma"/>
        <family val="2"/>
      </rPr>
      <t xml:space="preserve">C           </t>
    </r>
    <r>
      <rPr>
        <b/>
        <sz val="11"/>
        <rFont val="Tahoma"/>
        <family val="2"/>
      </rPr>
      <t>DAYS ONLY</t>
    </r>
  </si>
  <si>
    <r>
      <rPr>
        <b/>
        <sz val="14"/>
        <rFont val="Tahoma"/>
        <family val="2"/>
      </rPr>
      <t xml:space="preserve">D            </t>
    </r>
    <r>
      <rPr>
        <b/>
        <sz val="11"/>
        <rFont val="Tahoma"/>
        <family val="2"/>
      </rPr>
      <t>CONTROL           (number of days in the year)</t>
    </r>
  </si>
  <si>
    <r>
      <rPr>
        <b/>
        <sz val="14"/>
        <rFont val="Tahoma"/>
        <family val="2"/>
      </rPr>
      <t xml:space="preserve">E            </t>
    </r>
    <r>
      <rPr>
        <b/>
        <sz val="11"/>
        <rFont val="Tahoma"/>
        <family val="2"/>
      </rPr>
      <t xml:space="preserve"> OPPORTUNITIES</t>
    </r>
  </si>
  <si>
    <t>F</t>
  </si>
  <si>
    <t xml:space="preserve">  VARIANCE                              E minus C</t>
  </si>
  <si>
    <t xml:space="preserve">E CAPE </t>
  </si>
  <si>
    <t>KZN &amp; W CAPE</t>
  </si>
  <si>
    <t>RED VENUE plus W CAPE</t>
  </si>
  <si>
    <t>RED VENUE that does not race on Saturday</t>
  </si>
  <si>
    <t>SUMMARY 2</t>
  </si>
  <si>
    <t>"Derby"</t>
  </si>
  <si>
    <t>"Oaks"</t>
  </si>
  <si>
    <t>R A Flamingo</t>
  </si>
  <si>
    <t>NEW VAAL</t>
  </si>
  <si>
    <t xml:space="preserve">World Sports </t>
  </si>
  <si>
    <t>Betting Sprint</t>
  </si>
  <si>
    <t>sponsored by</t>
  </si>
  <si>
    <t>Palace Ready</t>
  </si>
  <si>
    <t>to Run Stakes</t>
  </si>
  <si>
    <t>CTS</t>
  </si>
  <si>
    <t>JANUARY TO DECEMBER</t>
  </si>
  <si>
    <t xml:space="preserve">NATIONAL RACING FIXTURES  </t>
  </si>
  <si>
    <t>Emperor's</t>
  </si>
  <si>
    <t>##   Interprovincial Rider Cup</t>
  </si>
  <si>
    <t>World Sports</t>
  </si>
  <si>
    <t>Taunton, Newcastle, Kempton Park</t>
  </si>
  <si>
    <t>Huntington, Sedgefield, Dundalk</t>
  </si>
  <si>
    <t>Lingfield Park, Taunton</t>
  </si>
  <si>
    <t>eLan Gold Cup</t>
  </si>
  <si>
    <t>JANUARY TO DECEMBER 2017</t>
  </si>
  <si>
    <t>**</t>
  </si>
  <si>
    <r>
      <t xml:space="preserve">   * </t>
    </r>
    <r>
      <rPr>
        <b/>
        <sz val="10"/>
        <color indexed="10"/>
        <rFont val="Tahoma"/>
        <family val="2"/>
      </rPr>
      <t>01   Sun   New Years Day</t>
    </r>
  </si>
  <si>
    <t>*2  Mon   In lieu of Sun</t>
  </si>
  <si>
    <t>*  21  Tue   Human Rights Day</t>
  </si>
  <si>
    <r>
      <t>* 14</t>
    </r>
    <r>
      <rPr>
        <b/>
        <sz val="10"/>
        <color indexed="10"/>
        <rFont val="Tahoma"/>
        <family val="2"/>
      </rPr>
      <t xml:space="preserve">  Fri   Good Friday</t>
    </r>
  </si>
  <si>
    <t>**   17   Mon  Family Day</t>
  </si>
  <si>
    <r>
      <t>***</t>
    </r>
    <r>
      <rPr>
        <b/>
        <sz val="10"/>
        <color indexed="10"/>
        <rFont val="Tahoma"/>
        <family val="2"/>
      </rPr>
      <t>27   Wed   FREEDOM  DAY</t>
    </r>
  </si>
  <si>
    <t>***</t>
  </si>
  <si>
    <t xml:space="preserve">   *   01   Mon   Workers Day</t>
  </si>
  <si>
    <t>#   Tue  15  Equus Awards</t>
  </si>
  <si>
    <t>*   09   Wed   National Womens Day</t>
  </si>
  <si>
    <t>*   24   Sun   Heritage Day</t>
  </si>
  <si>
    <t>**   25 Mon  In Lieu of Sun</t>
  </si>
  <si>
    <t>SUN</t>
  </si>
  <si>
    <t>*   25   Mon   Christmas Day</t>
  </si>
  <si>
    <t>*26  Tue    Day of Goodwill</t>
  </si>
  <si>
    <t>*  16   Sat   Day of Reconciliation</t>
  </si>
  <si>
    <t>KZN FRIDAY NIGHTS</t>
  </si>
  <si>
    <t xml:space="preserve">  ##   25  Sat  Dubai World Cup</t>
  </si>
  <si>
    <t>#  19 THU  Divali/Deepavali  Day</t>
  </si>
  <si>
    <t>8 Highveld :</t>
  </si>
  <si>
    <t>KZN</t>
  </si>
  <si>
    <t>N CAPE 34: E CAPE 14: HIGHVELD 3</t>
  </si>
  <si>
    <t>XMAS day is on a Monday</t>
  </si>
  <si>
    <t>May 13 adjustment to acc Castle Tank.</t>
  </si>
  <si>
    <t>Adjust. To acc Pub Hol Mon@TURF..Jockeys Int.Nov 11 &amp; 12</t>
  </si>
  <si>
    <r>
      <t xml:space="preserve">   *   </t>
    </r>
    <r>
      <rPr>
        <b/>
        <sz val="10"/>
        <color indexed="10"/>
        <rFont val="Tahoma"/>
        <family val="2"/>
      </rPr>
      <t>16   FRI   Youth Day</t>
    </r>
  </si>
  <si>
    <t>Betting East</t>
  </si>
  <si>
    <t>Cape Poly</t>
  </si>
  <si>
    <r>
      <t xml:space="preserve">Betting </t>
    </r>
    <r>
      <rPr>
        <b/>
        <sz val="10"/>
        <color indexed="17"/>
        <rFont val="Tahoma"/>
        <family val="2"/>
      </rPr>
      <t>East</t>
    </r>
  </si>
  <si>
    <t>Spring Spree</t>
  </si>
  <si>
    <t xml:space="preserve">For The </t>
  </si>
  <si>
    <t>Lady's Stakes</t>
  </si>
  <si>
    <t>THE REVISED MONTHLY SCHEDULE AS AT</t>
  </si>
  <si>
    <t>FEBRUARY</t>
  </si>
  <si>
    <t>OCTOBER</t>
  </si>
  <si>
    <t>CHANGES SINCE LAST DISTRIBUTION</t>
  </si>
  <si>
    <t>CTS 1600</t>
  </si>
  <si>
    <t>$0.5m</t>
  </si>
  <si>
    <t>CTS 1200</t>
  </si>
  <si>
    <t>Western Cape</t>
  </si>
  <si>
    <t>Grand Heritage</t>
  </si>
  <si>
    <t>Heritage</t>
  </si>
  <si>
    <t>Consolation</t>
  </si>
  <si>
    <t>Heritage 1200</t>
  </si>
  <si>
    <t>Fillies &amp; Mares</t>
  </si>
  <si>
    <t>Sun Met</t>
  </si>
  <si>
    <t>GREY(T)</t>
  </si>
  <si>
    <t>VAAL (CL)</t>
  </si>
  <si>
    <t>**  4 Sun    Comrades Marathon</t>
  </si>
  <si>
    <t xml:space="preserve">KZN Guineas </t>
  </si>
  <si>
    <t>Trial</t>
  </si>
  <si>
    <t>Betting Cape</t>
  </si>
  <si>
    <t>Kuda Sprint</t>
  </si>
  <si>
    <r>
      <t xml:space="preserve">$   21-22   Sat-Sun   </t>
    </r>
    <r>
      <rPr>
        <b/>
        <sz val="10"/>
        <color indexed="12"/>
        <rFont val="Tahoma"/>
        <family val="2"/>
      </rPr>
      <t xml:space="preserve"> Cape Premier Yearling Sale</t>
    </r>
  </si>
  <si>
    <t>$    21   Fri    Emperors Palace Select Yearling Sale</t>
  </si>
  <si>
    <t>$    3-5   Wed-Fri    BSA National Yearling Sale</t>
  </si>
  <si>
    <t xml:space="preserve">  #   29-30   Thu-Fri      BSA Yearling Sale</t>
  </si>
  <si>
    <t>Southwell, Cheltenham, Catterick Bridge</t>
  </si>
  <si>
    <t>Musselburgh, Exeter, Fakenham</t>
  </si>
  <si>
    <t>Ayr, Southwell, Plumpton,</t>
  </si>
  <si>
    <t>Musselburgh, Bangor-On-Dee, Newcastle</t>
  </si>
  <si>
    <t>Hereford, Lingfield Park, Newcastle</t>
  </si>
  <si>
    <t>Southwell, Wolverhampton,</t>
  </si>
  <si>
    <t>Wetherby, Ludlow, Kempton Park</t>
  </si>
  <si>
    <t>Dundalk, Wolverhampton</t>
  </si>
  <si>
    <t>Cork</t>
  </si>
  <si>
    <t>Naas, Fontwell Park, Chepstow</t>
  </si>
  <si>
    <t>Wolverhampton,Lingfield Park, Doncaster</t>
  </si>
  <si>
    <t>Southwell, Lingfield Park</t>
  </si>
  <si>
    <t>Catterick Bridge, Leicester</t>
  </si>
  <si>
    <t>Wetherby, Warwick, Lingfield Park</t>
  </si>
  <si>
    <t>Kempton Park, Wolverhampton</t>
  </si>
  <si>
    <t>Kelso, Fakenham, Fairyhousw</t>
  </si>
  <si>
    <t>Plumpton, Wolverhampton, Ayr</t>
  </si>
  <si>
    <t>Kempton Park, Ayr, Exeter</t>
  </si>
  <si>
    <t>Lingfield Park,  Kempton Park, Newbury</t>
  </si>
  <si>
    <t>Southwell, Wincanton, Ludlow</t>
  </si>
  <si>
    <t>Haydock Park, Newcastle</t>
  </si>
  <si>
    <t>Lingfield Park, Musselburgh</t>
  </si>
  <si>
    <t>Chepstow, Wolverhampton</t>
  </si>
  <si>
    <t>Fontwell Park, Hereford</t>
  </si>
  <si>
    <t>Bangor-On-Dee, Wolverhampton</t>
  </si>
  <si>
    <t>Wetherby, Southwell, Leicester</t>
  </si>
  <si>
    <t>Lingfield Park, Catterick Bridge</t>
  </si>
  <si>
    <t>Ludlow, Newcastle</t>
  </si>
  <si>
    <t>Doncaster, Huntington, Newcastle</t>
  </si>
  <si>
    <t>Fontwell Park, Sedgefield</t>
  </si>
  <si>
    <t>Southwell, Plumpton, Ayr</t>
  </si>
  <si>
    <t>Sat(d/n)</t>
  </si>
  <si>
    <t>Tramore, Fairyhouse, Vincennes, Pau</t>
  </si>
  <si>
    <t>Flemington, Hobart</t>
  </si>
  <si>
    <t>Murray Bridge</t>
  </si>
  <si>
    <t>Menangle, Wagga</t>
  </si>
  <si>
    <t>Gloucester, Terang</t>
  </si>
  <si>
    <t>Kembla Grange</t>
  </si>
  <si>
    <t>Stony Creek</t>
  </si>
  <si>
    <t>Murwillumbah</t>
  </si>
  <si>
    <t>Wyong, Gawler</t>
  </si>
  <si>
    <t>Bathurst, Redcliffe</t>
  </si>
  <si>
    <t>Sun' Coast, Mildura</t>
  </si>
  <si>
    <t>Townsville, Taree</t>
  </si>
  <si>
    <t>Werribee, Penrith</t>
  </si>
  <si>
    <t>Redcliffe, Geelong</t>
  </si>
  <si>
    <t>Narrogin</t>
  </si>
  <si>
    <t>Park Sprint</t>
  </si>
  <si>
    <t>Flamingo</t>
  </si>
  <si>
    <t>Tamworth, Ipswich</t>
  </si>
  <si>
    <t>Cranbourne, Stawell</t>
  </si>
  <si>
    <t>Canterbury, Canberra</t>
  </si>
  <si>
    <t>Kilmore</t>
  </si>
  <si>
    <t>Warwick Farm</t>
  </si>
  <si>
    <t>Gold Coast</t>
  </si>
  <si>
    <t>Cranbourne</t>
  </si>
  <si>
    <t>Coffs Harbour,Goulburn</t>
  </si>
  <si>
    <t>Warranambool</t>
  </si>
  <si>
    <t>Tamworth</t>
  </si>
  <si>
    <t>Cartier Sceptre</t>
  </si>
  <si>
    <t>Deauville, Toulouse, Vincennes</t>
  </si>
  <si>
    <t>Vincennes, Pornichet-La Baule</t>
  </si>
  <si>
    <t>Vincennes, Pau, Marseille Vivaux</t>
  </si>
  <si>
    <t xml:space="preserve"> Lingfield Park, Chelmsford City</t>
  </si>
  <si>
    <t>Deauville, Vincennes</t>
  </si>
  <si>
    <t>Deauville</t>
  </si>
  <si>
    <t>Lyon-La Soie</t>
  </si>
  <si>
    <t>Cagnes-Sur-Mer, Cordemais</t>
  </si>
  <si>
    <t>Vincennes, Martinique</t>
  </si>
  <si>
    <t>Pau, Vincennes, Marseille Vivaux</t>
  </si>
  <si>
    <t>Vincennes, Marseille Vivaux</t>
  </si>
  <si>
    <t>Pau, Cagnes-Sur-Mer</t>
  </si>
  <si>
    <t>Lingfield Park, Wolverhampton</t>
  </si>
  <si>
    <t>Pau, Vincennes</t>
  </si>
  <si>
    <t>Punchestown, Cagnes-Sur-Mer</t>
  </si>
  <si>
    <t>Lyon-La Soie, Vincennes, Pau</t>
  </si>
  <si>
    <t>Chantilly, Vincennes, Toulouse</t>
  </si>
  <si>
    <t>Market Rasen, Agen-Le Passage</t>
  </si>
  <si>
    <t>Cagnes-SurMer, Marseille Vivaux</t>
  </si>
  <si>
    <t>Pau, Vincennes, Pornichet-La Baule</t>
  </si>
  <si>
    <t>Vincennes, Cganes-Sur-Mer</t>
  </si>
  <si>
    <t>Cagnes-Sur-Mer, Vincennes, Pau</t>
  </si>
  <si>
    <t>Newcastle, Marseille Vivaux</t>
  </si>
  <si>
    <t>Cagnes-Sur-Mer, Vincennes</t>
  </si>
  <si>
    <t>Cagnes-Sur-Mer, Pau</t>
  </si>
  <si>
    <t>Lingfield Park, Cagnes-Sur-Mer</t>
  </si>
  <si>
    <t>Pau, Chantilly</t>
  </si>
  <si>
    <t>Pau</t>
  </si>
  <si>
    <t>Pornichet-La Baule</t>
  </si>
  <si>
    <t>Saint-Galmier</t>
  </si>
  <si>
    <t>Vincennes, Pau</t>
  </si>
  <si>
    <t>Tampa Bay Dns</t>
  </si>
  <si>
    <t>Gulfstream Pk</t>
  </si>
  <si>
    <t>Mackay, Menangle</t>
  </si>
  <si>
    <t>Yarra Valley, Wagga</t>
  </si>
  <si>
    <t>Gloucester, kilmore</t>
  </si>
  <si>
    <t>Albion Park</t>
  </si>
  <si>
    <t>Devonport, Eagle Farm</t>
  </si>
  <si>
    <t>Maryborough, Parkes</t>
  </si>
  <si>
    <t>Redcliffe, Mildura</t>
  </si>
  <si>
    <t>Muswellbrook, Geelong</t>
  </si>
  <si>
    <t>Redcliffe, Charlton</t>
  </si>
  <si>
    <t>Penrith, Ballarat</t>
  </si>
  <si>
    <t>Chelmsford City, Newcastle, Nantes</t>
  </si>
  <si>
    <t>Cagnes-Sur-Mer, Pornichet-La Baule</t>
  </si>
  <si>
    <t>Ballina, Gosford, Ararat</t>
  </si>
  <si>
    <t>Doomben, Melton</t>
  </si>
  <si>
    <t>Port Pirie, Cranbourne</t>
  </si>
  <si>
    <t>Randwick, Gold Coast</t>
  </si>
  <si>
    <t>Flemington, Albion Park</t>
  </si>
  <si>
    <t>Sunshine Coast, Burnie</t>
  </si>
  <si>
    <t>Ballarat, Goulburn</t>
  </si>
  <si>
    <t>Hamilton, Pinjarra</t>
  </si>
  <si>
    <t>Taree, Bendigo, Young</t>
  </si>
  <si>
    <t>Albion Park, Townsville</t>
  </si>
  <si>
    <t>Menangle, Young</t>
  </si>
  <si>
    <t>Warragul, Doomben</t>
  </si>
  <si>
    <t>Tamworth, Redcliffe</t>
  </si>
  <si>
    <t>Morphetville, Swan Hill</t>
  </si>
  <si>
    <t>Warwick farm</t>
  </si>
  <si>
    <t>Rockhampton</t>
  </si>
  <si>
    <t>Cobram, Kilmore</t>
  </si>
  <si>
    <t>Redcliffe, Bunbury</t>
  </si>
  <si>
    <t>Geelong, Pakenham</t>
  </si>
  <si>
    <t>Hamilton, Albiion Park</t>
  </si>
  <si>
    <t>Canterbury, Ipswich</t>
  </si>
  <si>
    <t>Canberra, Cranbourne</t>
  </si>
  <si>
    <t>Yarra Valley, Randwich</t>
  </si>
  <si>
    <t>Eagle Farm</t>
  </si>
  <si>
    <t>Sale</t>
  </si>
  <si>
    <t>Great Western</t>
  </si>
  <si>
    <t>Devonport</t>
  </si>
  <si>
    <t>Warrambool, Wagga</t>
  </si>
  <si>
    <t>Armidale, Menangle</t>
  </si>
  <si>
    <t>Bunbury, Mildura</t>
  </si>
  <si>
    <t>Morphetville, Ballarat</t>
  </si>
  <si>
    <t>Hawkesbury, Bathurst</t>
  </si>
  <si>
    <t>Gold Coast, Redcliffe</t>
  </si>
  <si>
    <t>Pakenham</t>
  </si>
  <si>
    <t>Wagga, Hanging Rock</t>
  </si>
  <si>
    <t>Randwick, Stawell</t>
  </si>
  <si>
    <t>Junee, Bunbury</t>
  </si>
  <si>
    <t>Tamworth, Bathurst</t>
  </si>
  <si>
    <t>Townsville, Werribee</t>
  </si>
  <si>
    <t>Ballarat, Port Pirie</t>
  </si>
  <si>
    <t>Flemington</t>
  </si>
  <si>
    <t>Rosehill</t>
  </si>
  <si>
    <t>Geelong, Kilmore</t>
  </si>
  <si>
    <t>Toowoomba, Grafton</t>
  </si>
  <si>
    <t>Taree, Mackay</t>
  </si>
  <si>
    <t>Ballarat, Mildura</t>
  </si>
  <si>
    <t>Young</t>
  </si>
  <si>
    <t>*TURF (S)</t>
  </si>
  <si>
    <t>abandoned</t>
  </si>
  <si>
    <t>*FLPK</t>
  </si>
  <si>
    <t>*BDPK</t>
  </si>
  <si>
    <t>Daisy Guineas</t>
  </si>
  <si>
    <t>Hachiman Sp</t>
  </si>
  <si>
    <t>Mota</t>
  </si>
  <si>
    <t>AFZ</t>
  </si>
  <si>
    <t>Borrowdale Hd</t>
  </si>
  <si>
    <t>Springvale</t>
  </si>
  <si>
    <t>House</t>
  </si>
  <si>
    <t>The Duchess</t>
  </si>
  <si>
    <t>Of York</t>
  </si>
  <si>
    <t>The Noble</t>
  </si>
  <si>
    <t>Salute Cup</t>
  </si>
  <si>
    <t xml:space="preserve">The Derby </t>
  </si>
  <si>
    <t>Bicentenary</t>
  </si>
  <si>
    <t>Mauritius</t>
  </si>
  <si>
    <t>Winter Stakes</t>
  </si>
  <si>
    <t>Hinterland Cup</t>
  </si>
  <si>
    <t>Tampa Bay Dn</t>
  </si>
  <si>
    <t>Laurel Park</t>
  </si>
  <si>
    <t>Laurel Pk</t>
  </si>
  <si>
    <t xml:space="preserve">Chantilly, Vincennes, Clonmel, </t>
  </si>
  <si>
    <t>Cagnes-Sur-Mer, Marseille Vivaux</t>
  </si>
  <si>
    <t>Pau, Cagnes-Sur-Mer,</t>
  </si>
  <si>
    <t xml:space="preserve">Cagnes-Sur-Mer, Vincennes, </t>
  </si>
  <si>
    <t>Mauquenchy, Vincennes,Pau</t>
  </si>
  <si>
    <t xml:space="preserve"> Vincennes, Chateaubriandt,</t>
  </si>
  <si>
    <t>Vincennes, Cagnes-Sur-Mer,</t>
  </si>
  <si>
    <t>Chantilly,Vincennes, Kelso,Thurles,</t>
  </si>
  <si>
    <t>Angers, Cagnes-Sur-Mer</t>
  </si>
  <si>
    <t>Vincennes, Cagnes-Sur-Mer, Martinique</t>
  </si>
  <si>
    <t>Cagnes-Sur-Mer, Vincennes, Angers</t>
  </si>
  <si>
    <t>Pornichet-La Baule, Vincennes, Pau</t>
  </si>
  <si>
    <t>Vincennes, Cagnes-Sur-Mer, Chantilly</t>
  </si>
  <si>
    <t>Cagnes-Sur-Mer, Mont-De-Marsan</t>
  </si>
  <si>
    <t xml:space="preserve"> Kempton Park</t>
  </si>
  <si>
    <t>Vincennes, Angers, Marseille Vivaux</t>
  </si>
  <si>
    <t>Chantilly, Graignes, Toulouse</t>
  </si>
  <si>
    <t>Cagnes-Sur-Mer, Agen-Le Passage</t>
  </si>
  <si>
    <t>Vincennes, Lyon-La Soie, Pau</t>
  </si>
  <si>
    <t>Cagnes-Sur-Mer, Vincennes, Laval</t>
  </si>
  <si>
    <t>Cagnes-Sur-Mer, Bordeaux, Vincennes</t>
  </si>
  <si>
    <t xml:space="preserve">Enghein, Lyon-la Soie, Vire, </t>
  </si>
  <si>
    <t>Chantilly, Enghein, Mauquenchy</t>
  </si>
  <si>
    <t>Fontainebleau</t>
  </si>
  <si>
    <t>Enghein</t>
  </si>
  <si>
    <t>Nantes, Angers, Vincennes</t>
  </si>
  <si>
    <t>Mont-De-Marsan, Cagnes-Sur-Mer</t>
  </si>
  <si>
    <t>Pontchateau, Auteuil, Cagnes-Sur-Mer</t>
  </si>
  <si>
    <t>Bordeaux, Leicester, Newcastle</t>
  </si>
  <si>
    <t>Hereford, Kempton Park</t>
  </si>
  <si>
    <t>Wincanton, Southwell, Towcester</t>
  </si>
  <si>
    <t>Lingfield Park, Kempton Park, Dundalk,</t>
  </si>
  <si>
    <t>Catterick Bridge, Chepstow</t>
  </si>
  <si>
    <t>Musselburgh, Sandown Park, Wetherby</t>
  </si>
  <si>
    <t>Lingfield Park, Fairyhouse, Newcastle</t>
  </si>
  <si>
    <t>Taunton, Musselburgh</t>
  </si>
  <si>
    <t>Punchestown</t>
  </si>
  <si>
    <t>Marseille Vivaux, Lingfield Park</t>
  </si>
  <si>
    <t>Wolverhampton, Sedgefield</t>
  </si>
  <si>
    <t>Market Rasen, Newcastle, Hereford</t>
  </si>
  <si>
    <t>Kempton Park, Chelmsford City,</t>
  </si>
  <si>
    <t>Ludlow, Carlisle</t>
  </si>
  <si>
    <t>Chelmsford City, Doncaster, Thurles</t>
  </si>
  <si>
    <t>Huntington, Lingfield Park</t>
  </si>
  <si>
    <t>Southwell, Kempton Park, Dundalk</t>
  </si>
  <si>
    <t>Bangor-On-Dee, Newcastle</t>
  </si>
  <si>
    <t>Lingfield Park, Newbury, Uttoxeter</t>
  </si>
  <si>
    <t>Naas, Warwick, Wolverhampton</t>
  </si>
  <si>
    <t>Exeter, Sedgefield, Leopardstown</t>
  </si>
  <si>
    <t>Wolverhampton, Catterick Bridge</t>
  </si>
  <si>
    <t>Toulouse, Fontwell Park, Newcastle</t>
  </si>
  <si>
    <t>Wolverhampton, Towcester, Newcastle</t>
  </si>
  <si>
    <t>Kelso, Lingfield Park, Clonmel, Leicester</t>
  </si>
  <si>
    <t>Sandown Park, Newcastle, Fakenham</t>
  </si>
  <si>
    <t>Wolverhampton, Dundalk</t>
  </si>
  <si>
    <t>Lingfield Park, Ascot, Wincanton</t>
  </si>
  <si>
    <t>Haydock Park, Kempton Park</t>
  </si>
  <si>
    <t>Lingfield Park, Wolverhampton,</t>
  </si>
  <si>
    <t>Taunton, Southwell, Leicester</t>
  </si>
  <si>
    <t>Cagnes-Sur-Mer, Punchestown</t>
  </si>
  <si>
    <t>Lingfield Park, Kempton Park, Doncaster</t>
  </si>
  <si>
    <t xml:space="preserve">Chantilly, Vincennes, </t>
  </si>
  <si>
    <t>Chelmsford City, Thurles, Huntington</t>
  </si>
  <si>
    <t>Sedgefield, Wolverhampton</t>
  </si>
  <si>
    <t>Cagnes-Sur-Mer, Lingfield Park</t>
  </si>
  <si>
    <t>Exeter, Warwick, Dundalk</t>
  </si>
  <si>
    <t>Fairyhouse</t>
  </si>
  <si>
    <t>Fontwell Park, Southwell, Naas</t>
  </si>
  <si>
    <t>Enghein, Plumpton, Ayr</t>
  </si>
  <si>
    <t>Dubbo, Doomben</t>
  </si>
  <si>
    <t>Redcliffe, Horsham</t>
  </si>
  <si>
    <t>Strathalbyn, Wyong</t>
  </si>
  <si>
    <t>Muswellbrook</t>
  </si>
  <si>
    <t>Redcliffe, Cranbourne</t>
  </si>
  <si>
    <t>Pakenham, Penrith</t>
  </si>
  <si>
    <t>Port Macquarie</t>
  </si>
  <si>
    <t>Canterbury, Moe</t>
  </si>
  <si>
    <t>Ipswich</t>
  </si>
  <si>
    <t>Albury</t>
  </si>
  <si>
    <t>Morphetville</t>
  </si>
  <si>
    <t>Melton, Globe Derby</t>
  </si>
  <si>
    <t>Albion Park, Randwich</t>
  </si>
  <si>
    <t>Eagle Farm, Yarra V</t>
  </si>
  <si>
    <t>Sale, Sapphire</t>
  </si>
  <si>
    <t>Mudgee, Tamworth</t>
  </si>
  <si>
    <t>Murwillumbah, Young</t>
  </si>
  <si>
    <t>Newcastle, Townsville</t>
  </si>
  <si>
    <t>Ballarat, Young</t>
  </si>
  <si>
    <t>Gloucester, Echuca</t>
  </si>
  <si>
    <t>Murray Bridge, Ascot</t>
  </si>
  <si>
    <t>Bendigo, Pakenham</t>
  </si>
  <si>
    <t>Hawkesbury</t>
  </si>
  <si>
    <t>Yarra Valley, Ipswich</t>
  </si>
  <si>
    <t>Moonee Valley, Echuca</t>
  </si>
  <si>
    <t>Rockhampton, Goulburn</t>
  </si>
  <si>
    <t>Albion Park, Temora</t>
  </si>
  <si>
    <t>Randwick</t>
  </si>
  <si>
    <t>Hobart, Canberra</t>
  </si>
  <si>
    <t>Sunshine Coast, Colac</t>
  </si>
  <si>
    <t>Wyong, Grafton</t>
  </si>
  <si>
    <t>Corowa, Albion Park</t>
  </si>
  <si>
    <t>Cessnock, Townsville</t>
  </si>
  <si>
    <t>Leeton, Ballarat</t>
  </si>
  <si>
    <t>Randwick, Parkes</t>
  </si>
  <si>
    <t>Redcliffe, Swan Hill</t>
  </si>
  <si>
    <t>Redcliffe, Newcastle</t>
  </si>
  <si>
    <t>Ararat, Penrith</t>
  </si>
  <si>
    <t>Balina, Albion Park</t>
  </si>
  <si>
    <t>Scone, Ipswch</t>
  </si>
  <si>
    <t>Canterbury</t>
  </si>
  <si>
    <t>Goulburn, Flemington</t>
  </si>
  <si>
    <t>Morphetville, Melton</t>
  </si>
  <si>
    <t>Rosehill, Albion Park</t>
  </si>
  <si>
    <t>Dubbo, Canberra</t>
  </si>
  <si>
    <t>Moe, Kilmore</t>
  </si>
  <si>
    <t>Hawkesbury, Wagga</t>
  </si>
  <si>
    <t>Albion Park, Mackay</t>
  </si>
  <si>
    <t>Cranbourne, Moruya</t>
  </si>
  <si>
    <t>Eagle Farm, Dubbo</t>
  </si>
  <si>
    <t>Starthalbyn</t>
  </si>
  <si>
    <t>Bendigo, Kilmore</t>
  </si>
  <si>
    <t>Penrith, Ipswich</t>
  </si>
  <si>
    <t>Wagga, Wyong</t>
  </si>
  <si>
    <t>Moount Barker</t>
  </si>
  <si>
    <t>Townsville, Quirindi</t>
  </si>
  <si>
    <t>Albion Park, Lismore</t>
  </si>
  <si>
    <t>Moonee Valley, Melton</t>
  </si>
  <si>
    <t>Yarra Valley</t>
  </si>
  <si>
    <t>Randwich</t>
  </si>
  <si>
    <t>Geelong</t>
  </si>
  <si>
    <t>Ballarat, Charlton</t>
  </si>
  <si>
    <t>Nowra, Pinjarra</t>
  </si>
  <si>
    <t>Shepparton,</t>
  </si>
  <si>
    <t>Beaudesert, Wagga</t>
  </si>
  <si>
    <t xml:space="preserve">Gloucester, Bendigo </t>
  </si>
  <si>
    <t>*VAAL (TO)</t>
  </si>
  <si>
    <t>races 6-9 abandoned</t>
  </si>
  <si>
    <t>HSH Princess</t>
  </si>
  <si>
    <t>SA Fillies Spr</t>
  </si>
  <si>
    <t>Thu(night)</t>
  </si>
  <si>
    <t>after race 4</t>
  </si>
  <si>
    <t>*NGON</t>
  </si>
  <si>
    <t>cancelled</t>
  </si>
  <si>
    <t>H F Oppenheimer</t>
  </si>
  <si>
    <t>Horse Chestsnut</t>
  </si>
  <si>
    <t>S A Fillies Classic</t>
  </si>
  <si>
    <t>Caradoc Gold Cup</t>
  </si>
  <si>
    <t>Man O' War Sprint</t>
  </si>
  <si>
    <t>Jacaranda Handicap</t>
  </si>
  <si>
    <t xml:space="preserve">Protea Stakes </t>
  </si>
  <si>
    <t>Pretty Polly Stakes</t>
  </si>
  <si>
    <t>East Cape Oaks</t>
  </si>
  <si>
    <t>Fairview Flying Five</t>
  </si>
  <si>
    <t>Charlene Empress</t>
  </si>
  <si>
    <t>Club Stakes</t>
  </si>
  <si>
    <t>Winter Guineas</t>
  </si>
  <si>
    <t>La Coupe du Cent</t>
  </si>
  <si>
    <t>Sweet Chestnut</t>
  </si>
  <si>
    <t>Perfect Promise Sprint</t>
  </si>
  <si>
    <t>Somerset 1200</t>
  </si>
  <si>
    <t>Premier's Champions</t>
  </si>
  <si>
    <t>Computaform Sprint</t>
  </si>
  <si>
    <t>Wilgerbosdrift SA Oaks</t>
  </si>
  <si>
    <t>SA Fillies Nursery</t>
  </si>
  <si>
    <t>Gerald Rosenberg</t>
  </si>
  <si>
    <t>Independent on</t>
  </si>
  <si>
    <t>Saturday Drill Hall</t>
  </si>
  <si>
    <t>Daisy Fillies Guineas</t>
  </si>
  <si>
    <t>Betting World 1900</t>
  </si>
  <si>
    <t>Stormsvlei Mile</t>
  </si>
  <si>
    <t>Olympic Duel Stakes</t>
  </si>
  <si>
    <t>Tsogo Sun Sprint</t>
  </si>
  <si>
    <t>Allan Robertson</t>
  </si>
  <si>
    <r>
      <t xml:space="preserve">Handicap </t>
    </r>
    <r>
      <rPr>
        <sz val="10"/>
        <color indexed="10"/>
        <rFont val="Tahoma"/>
        <family val="2"/>
      </rPr>
      <t>(poly)</t>
    </r>
  </si>
  <si>
    <r>
      <t xml:space="preserve">Arabian </t>
    </r>
    <r>
      <rPr>
        <sz val="10"/>
        <color indexed="10"/>
        <rFont val="Tahoma"/>
        <family val="2"/>
      </rPr>
      <t>(poly)</t>
    </r>
  </si>
  <si>
    <t>Vodacom Durban</t>
  </si>
  <si>
    <t xml:space="preserve"> July</t>
  </si>
  <si>
    <t>Garden Province</t>
  </si>
  <si>
    <t>Golden Horseshoe</t>
  </si>
  <si>
    <t>Campanajo 2200</t>
  </si>
  <si>
    <r>
      <t xml:space="preserve">Sprint </t>
    </r>
    <r>
      <rPr>
        <sz val="10"/>
        <color indexed="10"/>
        <rFont val="Tahoma"/>
        <family val="2"/>
      </rPr>
      <t>(poly)</t>
    </r>
  </si>
  <si>
    <t>Rs</t>
  </si>
  <si>
    <t>Goodwood Racing Festival</t>
  </si>
  <si>
    <t>Royal Ascot Racing Festival</t>
  </si>
  <si>
    <t xml:space="preserve">Northern </t>
  </si>
  <si>
    <t>KwaZulu-Natal Stks</t>
  </si>
  <si>
    <t>Sentinel Stakes</t>
  </si>
  <si>
    <t>King's Pact Stks</t>
  </si>
  <si>
    <t xml:space="preserve">Zimbabwe </t>
  </si>
  <si>
    <t>Oaks</t>
  </si>
  <si>
    <t>Cape of Good Hope</t>
  </si>
  <si>
    <t>Kenilworth Fillies</t>
  </si>
  <si>
    <t>Tsogo Sun Gold</t>
  </si>
  <si>
    <t>Medallion</t>
  </si>
  <si>
    <t>The Sledgehammer</t>
  </si>
  <si>
    <t>The Scarlet Lady</t>
  </si>
  <si>
    <t>Highland Night Cup</t>
  </si>
  <si>
    <t>Poinsettia Stakes</t>
  </si>
  <si>
    <t>Godolphin Barb Stks</t>
  </si>
  <si>
    <t>Strelitzia Stakes</t>
  </si>
  <si>
    <t>In Full Flight Hdcp</t>
  </si>
  <si>
    <t>*SCOT</t>
  </si>
  <si>
    <t>postponed</t>
  </si>
  <si>
    <r>
      <t>Cup</t>
    </r>
    <r>
      <rPr>
        <sz val="10"/>
        <color indexed="10"/>
        <rFont val="Tahoma"/>
        <family val="2"/>
      </rPr>
      <t>(poly)</t>
    </r>
  </si>
  <si>
    <r>
      <t xml:space="preserve">The </t>
    </r>
    <r>
      <rPr>
        <b/>
        <sz val="11"/>
        <rFont val="Tahoma"/>
        <family val="2"/>
      </rPr>
      <t xml:space="preserve">KZN Guineas Trial </t>
    </r>
    <r>
      <rPr>
        <sz val="11"/>
        <rFont val="Tahoma"/>
        <family val="2"/>
      </rPr>
      <t xml:space="preserve">previously scheduled for Nov 5 Sun has been </t>
    </r>
    <r>
      <rPr>
        <sz val="11"/>
        <color indexed="10"/>
        <rFont val="Tahoma"/>
        <family val="2"/>
      </rPr>
      <t>moved to this date</t>
    </r>
  </si>
  <si>
    <r>
      <rPr>
        <sz val="11"/>
        <rFont val="Tahoma"/>
        <family val="2"/>
      </rPr>
      <t>The</t>
    </r>
    <r>
      <rPr>
        <b/>
        <sz val="11"/>
        <rFont val="Tahoma"/>
        <family val="2"/>
      </rPr>
      <t xml:space="preserve"> East Coast Cup </t>
    </r>
    <r>
      <rPr>
        <sz val="11"/>
        <rFont val="Tahoma"/>
        <family val="2"/>
      </rPr>
      <t xml:space="preserve">will now be run on the </t>
    </r>
    <r>
      <rPr>
        <sz val="11"/>
        <color indexed="10"/>
        <rFont val="Tahoma"/>
        <family val="2"/>
      </rPr>
      <t>polytrack</t>
    </r>
  </si>
  <si>
    <r>
      <t>KZN Breeders Final (</t>
    </r>
    <r>
      <rPr>
        <sz val="10"/>
        <color indexed="17"/>
        <rFont val="Tahoma"/>
        <family val="2"/>
      </rPr>
      <t>turf</t>
    </r>
    <r>
      <rPr>
        <sz val="10"/>
        <rFont val="Tahoma"/>
        <family val="2"/>
      </rPr>
      <t>)</t>
    </r>
  </si>
  <si>
    <r>
      <t>Million Mile</t>
    </r>
    <r>
      <rPr>
        <sz val="10"/>
        <color indexed="17"/>
        <rFont val="Tahoma"/>
        <family val="2"/>
      </rPr>
      <t xml:space="preserve"> (turf)</t>
    </r>
  </si>
  <si>
    <t>Races 3-8 abandoned</t>
  </si>
  <si>
    <t>stand</t>
  </si>
  <si>
    <r>
      <rPr>
        <i/>
        <sz val="10"/>
        <color indexed="12"/>
        <rFont val="Tahoma"/>
        <family val="2"/>
      </rPr>
      <t>Stakes</t>
    </r>
    <r>
      <rPr>
        <i/>
        <sz val="10"/>
        <color indexed="19"/>
        <rFont val="Tahoma"/>
        <family val="2"/>
      </rPr>
      <t xml:space="preserve"> </t>
    </r>
    <r>
      <rPr>
        <i/>
        <sz val="10"/>
        <color indexed="10"/>
        <rFont val="Tahoma"/>
        <family val="2"/>
      </rPr>
      <t>(</t>
    </r>
    <r>
      <rPr>
        <b/>
        <i/>
        <sz val="10"/>
        <color indexed="10"/>
        <rFont val="Tahoma"/>
        <family val="2"/>
      </rPr>
      <t>Poly</t>
    </r>
    <r>
      <rPr>
        <i/>
        <sz val="10"/>
        <color indexed="10"/>
        <rFont val="Tahoma"/>
        <family val="2"/>
      </rPr>
      <t>)</t>
    </r>
  </si>
  <si>
    <t>BSA August</t>
  </si>
  <si>
    <t>Million (colts)</t>
  </si>
  <si>
    <t>Million (fillies)</t>
  </si>
  <si>
    <t>### 19   Jockeys International</t>
  </si>
  <si>
    <t xml:space="preserve">KZN Fillies Guineas </t>
  </si>
  <si>
    <t>Races 6-10</t>
  </si>
  <si>
    <t>Highveld</t>
  </si>
  <si>
    <t>GRADED RACE CHANGES</t>
  </si>
  <si>
    <t>$ 17 - 18    Wed-Fri   BSA National 2yo Sale</t>
  </si>
  <si>
    <r>
      <t xml:space="preserve">The </t>
    </r>
    <r>
      <rPr>
        <b/>
        <sz val="11"/>
        <color indexed="10"/>
        <rFont val="Tahoma"/>
        <family val="2"/>
      </rPr>
      <t>venue</t>
    </r>
    <r>
      <rPr>
        <b/>
        <sz val="11"/>
        <rFont val="Tahoma"/>
        <family val="2"/>
      </rPr>
      <t xml:space="preserve"> </t>
    </r>
    <r>
      <rPr>
        <sz val="11"/>
        <rFont val="Tahoma"/>
        <family val="2"/>
      </rPr>
      <t xml:space="preserve">for this date was changed to </t>
    </r>
    <r>
      <rPr>
        <b/>
        <sz val="11"/>
        <color indexed="10"/>
        <rFont val="Tahoma"/>
        <family val="2"/>
      </rPr>
      <t>TURF(I).</t>
    </r>
  </si>
  <si>
    <t>*KENW(W)</t>
  </si>
  <si>
    <t>postponed to</t>
  </si>
  <si>
    <t>Aug 6 Sun</t>
  </si>
  <si>
    <r>
      <t xml:space="preserve">The </t>
    </r>
    <r>
      <rPr>
        <b/>
        <sz val="11"/>
        <color indexed="10"/>
        <rFont val="Tahoma"/>
        <family val="2"/>
      </rPr>
      <t>venue</t>
    </r>
    <r>
      <rPr>
        <b/>
        <sz val="11"/>
        <rFont val="Tahoma"/>
        <family val="2"/>
      </rPr>
      <t xml:space="preserve"> </t>
    </r>
    <r>
      <rPr>
        <sz val="11"/>
        <rFont val="Tahoma"/>
        <family val="2"/>
      </rPr>
      <t xml:space="preserve">for this date was changed to </t>
    </r>
    <r>
      <rPr>
        <b/>
        <sz val="11"/>
        <color indexed="10"/>
        <rFont val="Tahoma"/>
        <family val="2"/>
      </rPr>
      <t>VAAL(TO).</t>
    </r>
  </si>
  <si>
    <r>
      <t xml:space="preserve">The </t>
    </r>
    <r>
      <rPr>
        <b/>
        <sz val="11"/>
        <color indexed="10"/>
        <rFont val="Tahoma"/>
        <family val="2"/>
      </rPr>
      <t>venue</t>
    </r>
    <r>
      <rPr>
        <b/>
        <sz val="11"/>
        <rFont val="Tahoma"/>
        <family val="2"/>
      </rPr>
      <t xml:space="preserve"> </t>
    </r>
    <r>
      <rPr>
        <sz val="11"/>
        <rFont val="Tahoma"/>
        <family val="2"/>
      </rPr>
      <t xml:space="preserve">for this date was changed to </t>
    </r>
    <r>
      <rPr>
        <b/>
        <sz val="11"/>
        <color indexed="10"/>
        <rFont val="Tahoma"/>
        <family val="2"/>
      </rPr>
      <t>VAAL(TI).</t>
    </r>
  </si>
  <si>
    <r>
      <t xml:space="preserve">The </t>
    </r>
    <r>
      <rPr>
        <b/>
        <sz val="11"/>
        <color indexed="10"/>
        <rFont val="Tahoma"/>
        <family val="2"/>
      </rPr>
      <t>venue</t>
    </r>
    <r>
      <rPr>
        <b/>
        <sz val="11"/>
        <rFont val="Tahoma"/>
        <family val="2"/>
      </rPr>
      <t xml:space="preserve"> </t>
    </r>
    <r>
      <rPr>
        <sz val="11"/>
        <rFont val="Tahoma"/>
        <family val="2"/>
      </rPr>
      <t xml:space="preserve">for this date was changed to </t>
    </r>
    <r>
      <rPr>
        <b/>
        <sz val="11"/>
        <color indexed="10"/>
        <rFont val="Tahoma"/>
        <family val="2"/>
      </rPr>
      <t>VAAL(CL).</t>
    </r>
  </si>
  <si>
    <r>
      <t>Please note the following changes to the</t>
    </r>
    <r>
      <rPr>
        <b/>
        <sz val="12"/>
        <rFont val="Tahoma"/>
        <family val="2"/>
      </rPr>
      <t xml:space="preserve"> 4 AUGUST 2017 </t>
    </r>
    <r>
      <rPr>
        <sz val="12"/>
        <rFont val="Tahoma"/>
        <family val="2"/>
      </rPr>
      <t xml:space="preserve">circulation of the </t>
    </r>
    <r>
      <rPr>
        <b/>
        <sz val="12"/>
        <rFont val="Tahoma"/>
        <family val="2"/>
      </rPr>
      <t>2017 National Racing Fixtures</t>
    </r>
    <r>
      <rPr>
        <sz val="12"/>
        <rFont val="Tahoma"/>
        <family val="2"/>
      </rPr>
      <t>.</t>
    </r>
  </si>
  <si>
    <t xml:space="preserve"> 8 AUGUST 2017 (Version 15)</t>
  </si>
  <si>
    <t xml:space="preserve">  8 AUGUST 2017 (Version 15)</t>
  </si>
</sst>
</file>

<file path=xl/styles.xml><?xml version="1.0" encoding="utf-8"?>
<styleSheet xmlns="http://schemas.openxmlformats.org/spreadsheetml/2006/main">
  <numFmts count="3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 ;_ * \-#,##0_ ;_ * &quot;-&quot;??_ ;_ @_ "/>
    <numFmt numFmtId="173" formatCode="[$$-C09]#,##0"/>
    <numFmt numFmtId="174" formatCode="[$£-809]#,##0"/>
    <numFmt numFmtId="175" formatCode="[$$-409]#,##0"/>
    <numFmt numFmtId="176" formatCode="[$IR£-1809]#,##0"/>
    <numFmt numFmtId="177" formatCode="[$€-2]\ #,##0"/>
    <numFmt numFmtId="178" formatCode="[$$-1009]#,##0"/>
    <numFmt numFmtId="179" formatCode="[$$-C09]#,##0.0"/>
    <numFmt numFmtId="180" formatCode="[$EGP]\ #,##0.00"/>
    <numFmt numFmtId="181" formatCode="00000"/>
    <numFmt numFmtId="182" formatCode="[$R-1C09]\ #,##0.00"/>
    <numFmt numFmtId="183" formatCode="[$£-809]#,##0.00"/>
    <numFmt numFmtId="184" formatCode="[$£-809]#,##0.0"/>
    <numFmt numFmtId="185" formatCode="[$USD]\ #,##0"/>
    <numFmt numFmtId="186" formatCode="[$€-1809]#,##0"/>
    <numFmt numFmtId="187" formatCode="#,##0\ [$€-40C]"/>
    <numFmt numFmtId="188" formatCode="[$¥-411]#,##0"/>
    <numFmt numFmtId="189" formatCode="[$HK$-C04]#,##0"/>
    <numFmt numFmtId="190" formatCode="[$$-1004]#,##0"/>
    <numFmt numFmtId="191" formatCode="[$$-1409]#,##0"/>
    <numFmt numFmtId="192" formatCode="_ * #,##0.0_ ;_ * \-#,##0.0_ ;_ * &quot;-&quot;??_ ;_ @_ "/>
  </numFmts>
  <fonts count="171">
    <font>
      <sz val="11"/>
      <name val="Tahoma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0"/>
      <color indexed="18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b/>
      <i/>
      <sz val="10"/>
      <name val="Tahoma"/>
      <family val="2"/>
    </font>
    <font>
      <sz val="14"/>
      <name val="Tahoma"/>
      <family val="2"/>
    </font>
    <font>
      <i/>
      <sz val="10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sz val="14"/>
      <color indexed="9"/>
      <name val="Tahoma"/>
      <family val="2"/>
    </font>
    <font>
      <b/>
      <i/>
      <sz val="16"/>
      <color indexed="9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Tahoma"/>
      <family val="2"/>
    </font>
    <font>
      <u val="single"/>
      <sz val="11"/>
      <color indexed="36"/>
      <name val="Tahoma"/>
      <family val="2"/>
    </font>
    <font>
      <b/>
      <sz val="18"/>
      <name val="Tahoma"/>
      <family val="2"/>
    </font>
    <font>
      <b/>
      <sz val="18"/>
      <color indexed="9"/>
      <name val="Tahoma"/>
      <family val="2"/>
    </font>
    <font>
      <sz val="9"/>
      <name val="Tahoma"/>
      <family val="2"/>
    </font>
    <font>
      <sz val="12"/>
      <name val="Tahoma"/>
      <family val="2"/>
    </font>
    <font>
      <i/>
      <sz val="9"/>
      <name val="Tahoma"/>
      <family val="2"/>
    </font>
    <font>
      <b/>
      <sz val="9"/>
      <name val="Tahoma"/>
      <family val="2"/>
    </font>
    <font>
      <b/>
      <sz val="10"/>
      <color indexed="10"/>
      <name val="Tahoma"/>
      <family val="2"/>
    </font>
    <font>
      <sz val="10"/>
      <color indexed="12"/>
      <name val="Tahoma"/>
      <family val="2"/>
    </font>
    <font>
      <sz val="10"/>
      <color indexed="17"/>
      <name val="Tahoma"/>
      <family val="2"/>
    </font>
    <font>
      <i/>
      <sz val="10"/>
      <color indexed="19"/>
      <name val="Tahoma"/>
      <family val="2"/>
    </font>
    <font>
      <sz val="8"/>
      <name val="Tahoma"/>
      <family val="2"/>
    </font>
    <font>
      <b/>
      <sz val="10"/>
      <color indexed="9"/>
      <name val="Tahoma"/>
      <family val="2"/>
    </font>
    <font>
      <sz val="16"/>
      <name val="Tahoma"/>
      <family val="2"/>
    </font>
    <font>
      <sz val="16"/>
      <color indexed="9"/>
      <name val="Tahoma"/>
      <family val="2"/>
    </font>
    <font>
      <b/>
      <sz val="10"/>
      <color indexed="17"/>
      <name val="Tahoma"/>
      <family val="2"/>
    </font>
    <font>
      <b/>
      <i/>
      <sz val="20"/>
      <color indexed="9"/>
      <name val="Tahoma"/>
      <family val="2"/>
    </font>
    <font>
      <b/>
      <sz val="10"/>
      <color indexed="12"/>
      <name val="Tahoma"/>
      <family val="2"/>
    </font>
    <font>
      <b/>
      <sz val="14"/>
      <name val="Comic Sans MS"/>
      <family val="4"/>
    </font>
    <font>
      <b/>
      <sz val="10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12"/>
      <color indexed="9"/>
      <name val="Tahoma"/>
      <family val="2"/>
    </font>
    <font>
      <b/>
      <i/>
      <sz val="12"/>
      <name val="Tahoma"/>
      <family val="2"/>
    </font>
    <font>
      <i/>
      <sz val="12"/>
      <name val="Tahoma"/>
      <family val="2"/>
    </font>
    <font>
      <sz val="10"/>
      <color indexed="10"/>
      <name val="Tahoma"/>
      <family val="2"/>
    </font>
    <font>
      <i/>
      <sz val="10"/>
      <color indexed="10"/>
      <name val="Tahoma"/>
      <family val="2"/>
    </font>
    <font>
      <b/>
      <i/>
      <sz val="10"/>
      <color indexed="10"/>
      <name val="Tahoma"/>
      <family val="2"/>
    </font>
    <font>
      <sz val="11"/>
      <color indexed="10"/>
      <name val="Tahoma"/>
      <family val="2"/>
    </font>
    <font>
      <i/>
      <sz val="10"/>
      <color indexed="12"/>
      <name val="Tahoma"/>
      <family val="2"/>
    </font>
    <font>
      <b/>
      <sz val="11"/>
      <color indexed="10"/>
      <name val="Tahoma"/>
      <family val="2"/>
    </font>
    <font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i/>
      <sz val="9"/>
      <color indexed="12"/>
      <name val="Tahoma"/>
      <family val="2"/>
    </font>
    <font>
      <i/>
      <sz val="10"/>
      <color indexed="17"/>
      <name val="Tahoma"/>
      <family val="2"/>
    </font>
    <font>
      <sz val="10"/>
      <color indexed="45"/>
      <name val="Tahoma"/>
      <family val="2"/>
    </font>
    <font>
      <i/>
      <sz val="10"/>
      <color indexed="45"/>
      <name val="Tahoma"/>
      <family val="2"/>
    </font>
    <font>
      <sz val="9"/>
      <color indexed="10"/>
      <name val="Tahoma"/>
      <family val="2"/>
    </font>
    <font>
      <b/>
      <sz val="12"/>
      <color indexed="10"/>
      <name val="Tahoma"/>
      <family val="2"/>
    </font>
    <font>
      <b/>
      <sz val="10"/>
      <color indexed="14"/>
      <name val="Tahoma"/>
      <family val="2"/>
    </font>
    <font>
      <sz val="9"/>
      <color indexed="12"/>
      <name val="Tahoma"/>
      <family val="2"/>
    </font>
    <font>
      <sz val="9"/>
      <color indexed="45"/>
      <name val="Tahoma"/>
      <family val="2"/>
    </font>
    <font>
      <i/>
      <sz val="9"/>
      <color indexed="45"/>
      <name val="Tahoma"/>
      <family val="2"/>
    </font>
    <font>
      <sz val="10"/>
      <color indexed="14"/>
      <name val="Tahoma"/>
      <family val="2"/>
    </font>
    <font>
      <b/>
      <sz val="14"/>
      <color indexed="48"/>
      <name val="Tahoma"/>
      <family val="2"/>
    </font>
    <font>
      <b/>
      <sz val="16"/>
      <color indexed="48"/>
      <name val="Tahoma"/>
      <family val="2"/>
    </font>
    <font>
      <b/>
      <sz val="18"/>
      <color indexed="48"/>
      <name val="Tahoma"/>
      <family val="2"/>
    </font>
    <font>
      <b/>
      <sz val="20"/>
      <color indexed="12"/>
      <name val="Tahoma"/>
      <family val="2"/>
    </font>
    <font>
      <b/>
      <sz val="10"/>
      <color indexed="30"/>
      <name val="Tahoma"/>
      <family val="2"/>
    </font>
    <font>
      <sz val="11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57"/>
      <name val="Tahoma"/>
      <family val="2"/>
    </font>
    <font>
      <sz val="10"/>
      <color indexed="48"/>
      <name val="Tahoma"/>
      <family val="2"/>
    </font>
    <font>
      <i/>
      <sz val="10"/>
      <color indexed="48"/>
      <name val="Tahoma"/>
      <family val="2"/>
    </font>
    <font>
      <b/>
      <sz val="14"/>
      <color indexed="10"/>
      <name val="Tahoma"/>
      <family val="2"/>
    </font>
    <font>
      <b/>
      <sz val="14"/>
      <color indexed="10"/>
      <name val="Comic Sans MS"/>
      <family val="4"/>
    </font>
    <font>
      <sz val="12"/>
      <color indexed="53"/>
      <name val="Tahoma"/>
      <family val="2"/>
    </font>
    <font>
      <b/>
      <sz val="12"/>
      <color indexed="53"/>
      <name val="Tahoma"/>
      <family val="2"/>
    </font>
    <font>
      <b/>
      <sz val="12"/>
      <color indexed="26"/>
      <name val="Tahoma"/>
      <family val="2"/>
    </font>
    <font>
      <sz val="12"/>
      <color indexed="26"/>
      <name val="Tahoma"/>
      <family val="2"/>
    </font>
    <font>
      <sz val="12"/>
      <color indexed="10"/>
      <name val="Tahoma"/>
      <family val="2"/>
    </font>
    <font>
      <b/>
      <sz val="12"/>
      <color indexed="12"/>
      <name val="Tahoma"/>
      <family val="2"/>
    </font>
    <font>
      <b/>
      <u val="single"/>
      <sz val="10"/>
      <color indexed="12"/>
      <name val="Tahoma"/>
      <family val="2"/>
    </font>
    <font>
      <b/>
      <sz val="10"/>
      <color indexed="45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Tahoma"/>
      <family val="2"/>
    </font>
    <font>
      <b/>
      <sz val="18"/>
      <color indexed="10"/>
      <name val="Tahoma"/>
      <family val="2"/>
    </font>
    <font>
      <sz val="10"/>
      <color indexed="23"/>
      <name val="Tahoma"/>
      <family val="2"/>
    </font>
    <font>
      <b/>
      <sz val="10"/>
      <color indexed="23"/>
      <name val="Tahoma"/>
      <family val="2"/>
    </font>
    <font>
      <b/>
      <i/>
      <sz val="10"/>
      <color indexed="45"/>
      <name val="Tahoma"/>
      <family val="2"/>
    </font>
    <font>
      <b/>
      <sz val="10"/>
      <color indexed="55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0"/>
      <color rgb="FFFF0000"/>
      <name val="Tahoma"/>
      <family val="2"/>
    </font>
    <font>
      <i/>
      <sz val="10"/>
      <color rgb="FF0066FF"/>
      <name val="Tahoma"/>
      <family val="2"/>
    </font>
    <font>
      <sz val="10"/>
      <color rgb="FF0066FF"/>
      <name val="Tahoma"/>
      <family val="2"/>
    </font>
    <font>
      <i/>
      <sz val="9"/>
      <color rgb="FF0066FF"/>
      <name val="Tahoma"/>
      <family val="2"/>
    </font>
    <font>
      <sz val="10"/>
      <color rgb="FF009900"/>
      <name val="Tahoma"/>
      <family val="2"/>
    </font>
    <font>
      <i/>
      <sz val="10"/>
      <color rgb="FF009900"/>
      <name val="Tahoma"/>
      <family val="2"/>
    </font>
    <font>
      <sz val="10"/>
      <color rgb="FFFF66FF"/>
      <name val="Tahoma"/>
      <family val="2"/>
    </font>
    <font>
      <i/>
      <sz val="10"/>
      <color rgb="FFFF66FF"/>
      <name val="Tahoma"/>
      <family val="2"/>
    </font>
    <font>
      <sz val="9"/>
      <color rgb="FFFF0000"/>
      <name val="Tahoma"/>
      <family val="2"/>
    </font>
    <font>
      <b/>
      <sz val="10"/>
      <color rgb="FFFF0000"/>
      <name val="Tahoma"/>
      <family val="2"/>
    </font>
    <font>
      <b/>
      <sz val="11"/>
      <color rgb="FFFF0000"/>
      <name val="Tahoma"/>
      <family val="2"/>
    </font>
    <font>
      <i/>
      <sz val="10"/>
      <color rgb="FFFF0000"/>
      <name val="Tahoma"/>
      <family val="2"/>
    </font>
    <font>
      <b/>
      <sz val="12"/>
      <color rgb="FFFF0000"/>
      <name val="Tahoma"/>
      <family val="2"/>
    </font>
    <font>
      <b/>
      <sz val="10"/>
      <color rgb="FFFF00FF"/>
      <name val="Tahoma"/>
      <family val="2"/>
    </font>
    <font>
      <sz val="9"/>
      <color rgb="FF0066FF"/>
      <name val="Tahoma"/>
      <family val="2"/>
    </font>
    <font>
      <sz val="9"/>
      <color rgb="FFFF66FF"/>
      <name val="Tahoma"/>
      <family val="2"/>
    </font>
    <font>
      <i/>
      <sz val="9"/>
      <color rgb="FFFF66FF"/>
      <name val="Tahoma"/>
      <family val="2"/>
    </font>
    <font>
      <b/>
      <sz val="10"/>
      <color rgb="FF0000FF"/>
      <name val="Tahoma"/>
      <family val="2"/>
    </font>
    <font>
      <b/>
      <i/>
      <sz val="10"/>
      <color rgb="FFFF0000"/>
      <name val="Tahoma"/>
      <family val="2"/>
    </font>
    <font>
      <sz val="10"/>
      <color rgb="FFFF00FF"/>
      <name val="Tahoma"/>
      <family val="2"/>
    </font>
    <font>
      <b/>
      <sz val="10"/>
      <color rgb="FF009900"/>
      <name val="Tahoma"/>
      <family val="2"/>
    </font>
    <font>
      <b/>
      <sz val="14"/>
      <color rgb="FF3333FF"/>
      <name val="Tahoma"/>
      <family val="2"/>
    </font>
    <font>
      <b/>
      <sz val="16"/>
      <color rgb="FF3333FF"/>
      <name val="Tahoma"/>
      <family val="2"/>
    </font>
    <font>
      <b/>
      <sz val="18"/>
      <color rgb="FF3333FF"/>
      <name val="Tahoma"/>
      <family val="2"/>
    </font>
    <font>
      <b/>
      <sz val="20"/>
      <color rgb="FF0000FF"/>
      <name val="Tahoma"/>
      <family val="2"/>
    </font>
    <font>
      <b/>
      <sz val="10"/>
      <color rgb="FFCC00CC"/>
      <name val="Tahoma"/>
      <family val="2"/>
    </font>
    <font>
      <b/>
      <sz val="10"/>
      <color rgb="FF0033CC"/>
      <name val="Tahoma"/>
      <family val="2"/>
    </font>
    <font>
      <sz val="11"/>
      <color rgb="FFFF0000"/>
      <name val="Comic Sans MS"/>
      <family val="4"/>
    </font>
    <font>
      <b/>
      <sz val="10"/>
      <color rgb="FFFF0000"/>
      <name val="Comic Sans MS"/>
      <family val="4"/>
    </font>
    <font>
      <b/>
      <sz val="10"/>
      <color theme="6" tint="-0.24997000396251678"/>
      <name val="Tahoma"/>
      <family val="2"/>
    </font>
    <font>
      <sz val="10"/>
      <color rgb="FF3333FF"/>
      <name val="Tahoma"/>
      <family val="2"/>
    </font>
    <font>
      <i/>
      <sz val="10"/>
      <color rgb="FF3333FF"/>
      <name val="Tahoma"/>
      <family val="2"/>
    </font>
    <font>
      <b/>
      <sz val="14"/>
      <color rgb="FFFF0000"/>
      <name val="Tahoma"/>
      <family val="2"/>
    </font>
    <font>
      <b/>
      <sz val="14"/>
      <color rgb="FFFF0000"/>
      <name val="Comic Sans MS"/>
      <family val="4"/>
    </font>
    <font>
      <sz val="10"/>
      <color rgb="FF0000FF"/>
      <name val="Tahoma"/>
      <family val="2"/>
    </font>
    <font>
      <sz val="12"/>
      <color theme="9" tint="-0.24997000396251678"/>
      <name val="Tahoma"/>
      <family val="2"/>
    </font>
    <font>
      <b/>
      <sz val="12"/>
      <color theme="9" tint="-0.24997000396251678"/>
      <name val="Tahoma"/>
      <family val="2"/>
    </font>
    <font>
      <b/>
      <sz val="12"/>
      <color theme="2"/>
      <name val="Tahoma"/>
      <family val="2"/>
    </font>
    <font>
      <sz val="12"/>
      <color theme="2"/>
      <name val="Tahoma"/>
      <family val="2"/>
    </font>
    <font>
      <sz val="12"/>
      <color rgb="FFFF0000"/>
      <name val="Tahoma"/>
      <family val="2"/>
    </font>
    <font>
      <b/>
      <sz val="12"/>
      <color rgb="FF0000FF"/>
      <name val="Tahoma"/>
      <family val="2"/>
    </font>
    <font>
      <b/>
      <sz val="10"/>
      <color rgb="FF0066FF"/>
      <name val="Tahoma"/>
      <family val="2"/>
    </font>
    <font>
      <b/>
      <sz val="10"/>
      <color rgb="FF53682A"/>
      <name val="Tahoma"/>
      <family val="2"/>
    </font>
    <font>
      <b/>
      <u val="single"/>
      <sz val="10"/>
      <color rgb="FF0000FF"/>
      <name val="Tahoma"/>
      <family val="2"/>
    </font>
    <font>
      <b/>
      <sz val="10"/>
      <color rgb="FF00B050"/>
      <name val="Tahoma"/>
      <family val="2"/>
    </font>
    <font>
      <b/>
      <sz val="10"/>
      <color rgb="FFFF66FF"/>
      <name val="Tahoma"/>
      <family val="2"/>
    </font>
    <font>
      <b/>
      <i/>
      <sz val="10"/>
      <color theme="0" tint="-0.4999699890613556"/>
      <name val="Tahoma"/>
      <family val="2"/>
    </font>
    <font>
      <i/>
      <sz val="10"/>
      <color theme="0" tint="-0.4999699890613556"/>
      <name val="Tahoma"/>
      <family val="2"/>
    </font>
    <font>
      <b/>
      <sz val="18"/>
      <color rgb="FFFF0000"/>
      <name val="Tahoma"/>
      <family val="2"/>
    </font>
    <font>
      <sz val="10"/>
      <color theme="0" tint="-0.4999699890613556"/>
      <name val="Tahoma"/>
      <family val="2"/>
    </font>
    <font>
      <b/>
      <sz val="10"/>
      <color theme="0" tint="-0.4999699890613556"/>
      <name val="Tahoma"/>
      <family val="2"/>
    </font>
    <font>
      <b/>
      <i/>
      <sz val="10"/>
      <color rgb="FFFF66FF"/>
      <name val="Tahoma"/>
      <family val="2"/>
    </font>
    <font>
      <b/>
      <sz val="10"/>
      <color theme="0" tint="-0.24997000396251678"/>
      <name val="Tahoma"/>
      <family val="2"/>
    </font>
    <font>
      <b/>
      <sz val="8"/>
      <name val="Tahoma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5" tint="-0.24993999302387238"/>
        <bgColor indexed="64"/>
      </patternFill>
    </fill>
    <fill>
      <patternFill patternType="solid">
        <fgColor indexed="8"/>
        <bgColor indexed="64"/>
      </patternFill>
    </fill>
  </fills>
  <borders count="2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medium"/>
      <right>
        <color indexed="63"/>
      </right>
      <top>
        <color indexed="9"/>
      </top>
      <bottom style="thick"/>
    </border>
    <border>
      <left style="medium"/>
      <right>
        <color indexed="63"/>
      </right>
      <top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ck"/>
      <bottom>
        <color indexed="9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thick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9"/>
      </left>
      <right style="thick"/>
      <top style="thin"/>
      <bottom>
        <color indexed="9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double"/>
      <top style="thick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ck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medium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medium"/>
      <right>
        <color indexed="63"/>
      </right>
      <top>
        <color indexed="9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>
        <color indexed="63"/>
      </left>
      <right style="medium"/>
      <top style="thick">
        <color rgb="FFFF0000"/>
      </top>
      <bottom>
        <color indexed="63"/>
      </bottom>
    </border>
    <border>
      <left style="medium"/>
      <right style="thin"/>
      <top style="thick">
        <color rgb="FFFF0000"/>
      </top>
      <bottom>
        <color indexed="63"/>
      </bottom>
    </border>
    <border>
      <left style="thin"/>
      <right style="thin"/>
      <top style="thick">
        <color rgb="FFFF0000"/>
      </top>
      <bottom>
        <color indexed="63"/>
      </bottom>
    </border>
    <border>
      <left style="thin"/>
      <right style="medium"/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>
        <color indexed="63"/>
      </left>
      <right style="thick"/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medium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 style="medium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 style="medium">
        <color rgb="FFFF0000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ck">
        <color rgb="FFFF0000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ck">
        <color rgb="FFFF0000"/>
      </left>
      <right style="thin"/>
      <top>
        <color indexed="63"/>
      </top>
      <bottom style="thin">
        <color rgb="FFFF0000"/>
      </bottom>
    </border>
    <border>
      <left>
        <color indexed="63"/>
      </left>
      <right style="medium"/>
      <top>
        <color indexed="63"/>
      </top>
      <bottom style="thin">
        <color rgb="FFFF0000"/>
      </bottom>
    </border>
    <border>
      <left>
        <color indexed="63"/>
      </left>
      <right style="thin"/>
      <top>
        <color indexed="63"/>
      </top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medium"/>
      <top>
        <color indexed="63"/>
      </top>
      <bottom style="thin">
        <color rgb="FFFF0000"/>
      </bottom>
    </border>
    <border>
      <left>
        <color indexed="63"/>
      </left>
      <right style="thick"/>
      <top>
        <color indexed="63"/>
      </top>
      <bottom style="thin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n">
        <color rgb="FFFF0000"/>
      </bottom>
    </border>
    <border>
      <left style="medium"/>
      <right style="medium"/>
      <top>
        <color indexed="63"/>
      </top>
      <bottom style="thin">
        <color rgb="FFFF0000"/>
      </bottom>
    </border>
    <border>
      <left>
        <color indexed="63"/>
      </left>
      <right style="double"/>
      <top>
        <color indexed="63"/>
      </top>
      <bottom style="thin">
        <color rgb="FFFF0000"/>
      </bottom>
    </border>
    <border>
      <left style="medium"/>
      <right style="medium"/>
      <top style="thin">
        <color rgb="FFFF0000"/>
      </top>
      <bottom>
        <color indexed="63"/>
      </bottom>
    </border>
    <border>
      <left style="medium"/>
      <right>
        <color indexed="63"/>
      </right>
      <top style="thin">
        <color rgb="FFFF0000"/>
      </top>
      <bottom>
        <color indexed="63"/>
      </bottom>
    </border>
    <border>
      <left style="medium"/>
      <right style="thin"/>
      <top style="thin">
        <color rgb="FFFF0000"/>
      </top>
      <bottom>
        <color indexed="63"/>
      </bottom>
    </border>
    <border>
      <left style="thin"/>
      <right style="thin"/>
      <top style="thin">
        <color rgb="FFFF0000"/>
      </top>
      <bottom>
        <color indexed="63"/>
      </bottom>
    </border>
    <border>
      <left style="thin"/>
      <right style="medium"/>
      <top style="thin">
        <color rgb="FFFF0000"/>
      </top>
      <bottom>
        <color indexed="63"/>
      </bottom>
    </border>
    <border>
      <left>
        <color indexed="63"/>
      </left>
      <right style="thin"/>
      <top style="thin">
        <color rgb="FFFF0000"/>
      </top>
      <bottom>
        <color indexed="63"/>
      </bottom>
    </border>
    <border>
      <left style="thin"/>
      <right style="thick">
        <color rgb="FFFF0000"/>
      </right>
      <top style="thin">
        <color rgb="FFFF0000"/>
      </top>
      <bottom>
        <color indexed="63"/>
      </bottom>
    </border>
    <border>
      <left>
        <color indexed="63"/>
      </left>
      <right style="thick"/>
      <top style="thin">
        <color rgb="FFFF0000"/>
      </top>
      <bottom>
        <color indexed="63"/>
      </bottom>
    </border>
    <border>
      <left style="thick"/>
      <right style="thin"/>
      <top style="thin">
        <color rgb="FFFF0000"/>
      </top>
      <bottom>
        <color indexed="63"/>
      </bottom>
    </border>
    <border>
      <left>
        <color indexed="63"/>
      </left>
      <right style="medium"/>
      <top style="thin">
        <color rgb="FFFF0000"/>
      </top>
      <bottom>
        <color indexed="63"/>
      </bottom>
    </border>
    <border>
      <left style="medium"/>
      <right style="double"/>
      <top style="thin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 style="medium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medium">
        <color rgb="FFFF0000"/>
      </left>
      <right style="thin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>
        <color rgb="FFFF0000"/>
      </right>
      <top style="thin"/>
      <bottom>
        <color indexed="63"/>
      </bottom>
    </border>
    <border>
      <left style="thin"/>
      <right style="thin">
        <color rgb="FFFF0000"/>
      </right>
      <top>
        <color indexed="63"/>
      </top>
      <bottom>
        <color indexed="63"/>
      </bottom>
    </border>
    <border>
      <left style="thin"/>
      <right style="thin">
        <color rgb="FFFF0000"/>
      </right>
      <top>
        <color indexed="63"/>
      </top>
      <bottom style="thick"/>
    </border>
    <border>
      <left style="thin">
        <color rgb="FF0000FF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 style="thin">
        <color rgb="FF0000FF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>
        <color rgb="FF0000FF"/>
      </left>
      <right style="thin">
        <color rgb="FF0000FF"/>
      </right>
      <top>
        <color indexed="63"/>
      </top>
      <bottom>
        <color indexed="63"/>
      </bottom>
    </border>
    <border>
      <left style="thin">
        <color rgb="FF0000FF"/>
      </left>
      <right style="thin">
        <color rgb="FF0000FF"/>
      </right>
      <top>
        <color indexed="63"/>
      </top>
      <bottom style="thin">
        <color rgb="FF0000FF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>
        <color rgb="FFFF0000"/>
      </left>
      <right style="thin"/>
      <top style="thin">
        <color rgb="FFFF0000"/>
      </top>
      <bottom>
        <color indexed="63"/>
      </bottom>
    </border>
    <border>
      <left style="thin"/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 style="thin"/>
      <top>
        <color indexed="63"/>
      </top>
      <bottom style="thin">
        <color rgb="FFFF0000"/>
      </bottom>
    </border>
    <border>
      <left style="thin"/>
      <right style="thin">
        <color rgb="FFFF0000"/>
      </right>
      <top>
        <color indexed="63"/>
      </top>
      <bottom style="thin">
        <color rgb="FFFF0000"/>
      </bottom>
    </border>
    <border>
      <left style="thin">
        <color rgb="FFFF0000"/>
      </left>
      <right style="thin"/>
      <top style="thin">
        <color rgb="FFFF0000"/>
      </top>
      <bottom style="thin">
        <color rgb="FFFF0000"/>
      </bottom>
    </border>
    <border>
      <left style="thick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thick"/>
      <right>
        <color indexed="63"/>
      </right>
      <top style="double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thin"/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1" applyNumberFormat="0" applyAlignment="0" applyProtection="0"/>
    <xf numFmtId="0" fontId="10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6" fillId="28" borderId="0" applyNumberFormat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0" fillId="29" borderId="1" applyNumberFormat="0" applyAlignment="0" applyProtection="0"/>
    <xf numFmtId="0" fontId="111" fillId="0" borderId="6" applyNumberFormat="0" applyFill="0" applyAlignment="0" applyProtection="0"/>
    <xf numFmtId="0" fontId="112" fillId="30" borderId="0" applyNumberFormat="0" applyBorder="0" applyAlignment="0" applyProtection="0"/>
    <xf numFmtId="0" fontId="0" fillId="31" borderId="7" applyNumberFormat="0" applyFont="0" applyAlignment="0" applyProtection="0"/>
    <xf numFmtId="0" fontId="113" fillId="26" borderId="8" applyNumberFormat="0" applyAlignment="0" applyProtection="0"/>
    <xf numFmtId="9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9" applyNumberFormat="0" applyFill="0" applyAlignment="0" applyProtection="0"/>
    <xf numFmtId="0" fontId="116" fillId="0" borderId="0" applyNumberFormat="0" applyFill="0" applyBorder="0" applyAlignment="0" applyProtection="0"/>
  </cellStyleXfs>
  <cellXfs count="20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2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 quotePrefix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30" xfId="0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2" fillId="0" borderId="30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1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5" fontId="2" fillId="0" borderId="33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left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6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50" xfId="0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65" fontId="2" fillId="0" borderId="34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2" fillId="0" borderId="44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51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5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2" xfId="0" applyFont="1" applyBorder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43" xfId="0" applyFont="1" applyBorder="1" applyAlignment="1">
      <alignment/>
    </xf>
    <xf numFmtId="0" fontId="2" fillId="0" borderId="42" xfId="0" applyFont="1" applyBorder="1" applyAlignment="1">
      <alignment/>
    </xf>
    <xf numFmtId="0" fontId="1" fillId="0" borderId="0" xfId="0" applyFont="1" applyBorder="1" applyAlignment="1">
      <alignment horizontal="right"/>
    </xf>
    <xf numFmtId="165" fontId="2" fillId="0" borderId="48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left"/>
    </xf>
    <xf numFmtId="16" fontId="1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0" xfId="0" applyFont="1" applyAlignment="1">
      <alignment/>
    </xf>
    <xf numFmtId="0" fontId="2" fillId="32" borderId="0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2" fillId="32" borderId="43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3" fontId="2" fillId="32" borderId="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2" fillId="32" borderId="0" xfId="0" applyFont="1" applyFill="1" applyBorder="1" applyAlignment="1" quotePrefix="1">
      <alignment horizontal="center"/>
    </xf>
    <xf numFmtId="0" fontId="2" fillId="32" borderId="50" xfId="0" applyFont="1" applyFill="1" applyBorder="1" applyAlignment="1">
      <alignment horizontal="center"/>
    </xf>
    <xf numFmtId="0" fontId="2" fillId="32" borderId="36" xfId="0" applyFont="1" applyFill="1" applyBorder="1" applyAlignment="1">
      <alignment horizontal="center"/>
    </xf>
    <xf numFmtId="0" fontId="2" fillId="32" borderId="5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" fontId="1" fillId="0" borderId="0" xfId="0" applyNumberFormat="1" applyFont="1" applyFill="1" applyBorder="1" applyAlignment="1">
      <alignment horizontal="left"/>
    </xf>
    <xf numFmtId="16" fontId="1" fillId="0" borderId="0" xfId="0" applyNumberFormat="1" applyFont="1" applyFill="1" applyBorder="1" applyAlignment="1">
      <alignment/>
    </xf>
    <xf numFmtId="0" fontId="2" fillId="0" borderId="36" xfId="0" applyFont="1" applyBorder="1" applyAlignment="1">
      <alignment/>
    </xf>
    <xf numFmtId="0" fontId="2" fillId="0" borderId="57" xfId="0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1" fillId="0" borderId="58" xfId="0" applyNumberFormat="1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3" fontId="1" fillId="0" borderId="57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59" xfId="0" applyFont="1" applyBorder="1" applyAlignment="1">
      <alignment/>
    </xf>
    <xf numFmtId="0" fontId="2" fillId="0" borderId="0" xfId="0" applyFont="1" applyFill="1" applyAlignment="1">
      <alignment/>
    </xf>
    <xf numFmtId="0" fontId="1" fillId="0" borderId="5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9" xfId="0" applyFont="1" applyBorder="1" applyAlignment="1">
      <alignment/>
    </xf>
    <xf numFmtId="14" fontId="1" fillId="0" borderId="0" xfId="0" applyNumberFormat="1" applyFont="1" applyBorder="1" applyAlignment="1">
      <alignment/>
    </xf>
    <xf numFmtId="0" fontId="2" fillId="0" borderId="60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0" xfId="0" applyFont="1" applyFill="1" applyBorder="1" applyAlignment="1" quotePrefix="1">
      <alignment horizontal="center"/>
    </xf>
    <xf numFmtId="3" fontId="1" fillId="0" borderId="0" xfId="0" applyNumberFormat="1" applyFont="1" applyAlignment="1">
      <alignment horizontal="center"/>
    </xf>
    <xf numFmtId="0" fontId="2" fillId="32" borderId="61" xfId="0" applyFont="1" applyFill="1" applyBorder="1" applyAlignment="1">
      <alignment horizontal="center"/>
    </xf>
    <xf numFmtId="3" fontId="1" fillId="32" borderId="0" xfId="0" applyNumberFormat="1" applyFont="1" applyFill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5" fontId="2" fillId="0" borderId="45" xfId="0" applyNumberFormat="1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5" fontId="2" fillId="0" borderId="49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32" xfId="0" applyFont="1" applyBorder="1" applyAlignment="1">
      <alignment/>
    </xf>
    <xf numFmtId="0" fontId="7" fillId="0" borderId="14" xfId="0" applyFont="1" applyBorder="1" applyAlignment="1">
      <alignment horizontal="center"/>
    </xf>
    <xf numFmtId="17" fontId="6" fillId="0" borderId="0" xfId="0" applyNumberFormat="1" applyFont="1" applyAlignment="1" quotePrefix="1">
      <alignment horizontal="center"/>
    </xf>
    <xf numFmtId="0" fontId="7" fillId="0" borderId="62" xfId="0" applyFont="1" applyBorder="1" applyAlignment="1">
      <alignment horizontal="center"/>
    </xf>
    <xf numFmtId="3" fontId="2" fillId="32" borderId="18" xfId="0" applyNumberFormat="1" applyFont="1" applyFill="1" applyBorder="1" applyAlignment="1">
      <alignment horizontal="center"/>
    </xf>
    <xf numFmtId="3" fontId="2" fillId="32" borderId="43" xfId="0" applyNumberFormat="1" applyFont="1" applyFill="1" applyBorder="1" applyAlignment="1">
      <alignment horizontal="center"/>
    </xf>
    <xf numFmtId="0" fontId="13" fillId="0" borderId="62" xfId="0" applyFont="1" applyFill="1" applyBorder="1" applyAlignment="1">
      <alignment horizontal="center"/>
    </xf>
    <xf numFmtId="0" fontId="13" fillId="0" borderId="68" xfId="0" applyFont="1" applyFill="1" applyBorder="1" applyAlignment="1">
      <alignment horizontal="center"/>
    </xf>
    <xf numFmtId="0" fontId="13" fillId="0" borderId="63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0" fontId="2" fillId="0" borderId="4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6" fillId="0" borderId="44" xfId="0" applyFont="1" applyBorder="1" applyAlignment="1">
      <alignment horizontal="left"/>
    </xf>
    <xf numFmtId="0" fontId="6" fillId="0" borderId="44" xfId="0" applyFont="1" applyBorder="1" applyAlignment="1">
      <alignment horizontal="center"/>
    </xf>
    <xf numFmtId="0" fontId="6" fillId="0" borderId="44" xfId="0" applyFont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1" fillId="0" borderId="39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8" fillId="0" borderId="47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172" fontId="2" fillId="32" borderId="0" xfId="42" applyNumberFormat="1" applyFont="1" applyFill="1" applyBorder="1" applyAlignment="1">
      <alignment horizontal="center"/>
    </xf>
    <xf numFmtId="165" fontId="2" fillId="0" borderId="36" xfId="0" applyNumberFormat="1" applyFont="1" applyBorder="1" applyAlignment="1">
      <alignment horizontal="center"/>
    </xf>
    <xf numFmtId="165" fontId="2" fillId="0" borderId="50" xfId="0" applyNumberFormat="1" applyFont="1" applyBorder="1" applyAlignment="1">
      <alignment horizontal="center"/>
    </xf>
    <xf numFmtId="165" fontId="2" fillId="0" borderId="51" xfId="0" applyNumberFormat="1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32" borderId="73" xfId="0" applyFont="1" applyFill="1" applyBorder="1" applyAlignment="1">
      <alignment horizontal="center"/>
    </xf>
    <xf numFmtId="0" fontId="2" fillId="32" borderId="74" xfId="0" applyFont="1" applyFill="1" applyBorder="1" applyAlignment="1">
      <alignment horizontal="center"/>
    </xf>
    <xf numFmtId="0" fontId="2" fillId="32" borderId="75" xfId="0" applyFont="1" applyFill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67" xfId="0" applyFont="1" applyBorder="1" applyAlignment="1">
      <alignment horizontal="center"/>
    </xf>
    <xf numFmtId="3" fontId="2" fillId="0" borderId="57" xfId="0" applyNumberFormat="1" applyFont="1" applyBorder="1" applyAlignment="1">
      <alignment horizontal="center"/>
    </xf>
    <xf numFmtId="3" fontId="2" fillId="0" borderId="0" xfId="0" applyNumberFormat="1" applyFont="1" applyFill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2" fillId="0" borderId="77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3" fontId="2" fillId="32" borderId="0" xfId="0" applyNumberFormat="1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3" fontId="1" fillId="32" borderId="0" xfId="0" applyNumberFormat="1" applyFont="1" applyFill="1" applyAlignment="1">
      <alignment horizontal="center"/>
    </xf>
    <xf numFmtId="3" fontId="2" fillId="0" borderId="29" xfId="0" applyNumberFormat="1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" fillId="0" borderId="81" xfId="0" applyFont="1" applyBorder="1" applyAlignment="1">
      <alignment horizontal="left"/>
    </xf>
    <xf numFmtId="0" fontId="2" fillId="32" borderId="21" xfId="0" applyFont="1" applyFill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84" xfId="0" applyFont="1" applyBorder="1" applyAlignment="1">
      <alignment/>
    </xf>
    <xf numFmtId="0" fontId="2" fillId="32" borderId="71" xfId="0" applyFont="1" applyFill="1" applyBorder="1" applyAlignment="1">
      <alignment horizontal="center"/>
    </xf>
    <xf numFmtId="0" fontId="2" fillId="0" borderId="78" xfId="0" applyFont="1" applyBorder="1" applyAlignment="1">
      <alignment horizontal="left"/>
    </xf>
    <xf numFmtId="0" fontId="2" fillId="32" borderId="79" xfId="0" applyFont="1" applyFill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1" fillId="32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/>
    </xf>
    <xf numFmtId="0" fontId="2" fillId="0" borderId="52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32" borderId="34" xfId="0" applyFont="1" applyFill="1" applyBorder="1" applyAlignment="1">
      <alignment horizontal="center"/>
    </xf>
    <xf numFmtId="0" fontId="2" fillId="32" borderId="55" xfId="0" applyFont="1" applyFill="1" applyBorder="1" applyAlignment="1">
      <alignment horizontal="center"/>
    </xf>
    <xf numFmtId="0" fontId="2" fillId="32" borderId="33" xfId="0" applyFont="1" applyFill="1" applyBorder="1" applyAlignment="1">
      <alignment horizontal="center"/>
    </xf>
    <xf numFmtId="0" fontId="2" fillId="0" borderId="53" xfId="0" applyFont="1" applyBorder="1" applyAlignment="1">
      <alignment/>
    </xf>
    <xf numFmtId="0" fontId="2" fillId="0" borderId="87" xfId="0" applyFont="1" applyBorder="1" applyAlignment="1">
      <alignment/>
    </xf>
    <xf numFmtId="0" fontId="2" fillId="32" borderId="88" xfId="0" applyFont="1" applyFill="1" applyBorder="1" applyAlignment="1">
      <alignment horizontal="center"/>
    </xf>
    <xf numFmtId="0" fontId="2" fillId="32" borderId="89" xfId="0" applyFont="1" applyFill="1" applyBorder="1" applyAlignment="1">
      <alignment horizontal="center"/>
    </xf>
    <xf numFmtId="0" fontId="2" fillId="32" borderId="90" xfId="0" applyFont="1" applyFill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31" xfId="0" applyFont="1" applyBorder="1" applyAlignment="1">
      <alignment/>
    </xf>
    <xf numFmtId="0" fontId="9" fillId="0" borderId="52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2" fillId="32" borderId="9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165" fontId="2" fillId="0" borderId="36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165" fontId="2" fillId="0" borderId="51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3" fontId="21" fillId="0" borderId="30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44" xfId="0" applyFont="1" applyBorder="1" applyAlignment="1">
      <alignment horizontal="left"/>
    </xf>
    <xf numFmtId="0" fontId="9" fillId="0" borderId="44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3" fontId="2" fillId="0" borderId="30" xfId="42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" fillId="0" borderId="92" xfId="0" applyFont="1" applyBorder="1" applyAlignment="1">
      <alignment horizontal="left"/>
    </xf>
    <xf numFmtId="3" fontId="2" fillId="0" borderId="80" xfId="0" applyNumberFormat="1" applyFont="1" applyBorder="1" applyAlignment="1">
      <alignment horizontal="center"/>
    </xf>
    <xf numFmtId="0" fontId="2" fillId="0" borderId="60" xfId="0" applyFont="1" applyBorder="1" applyAlignment="1">
      <alignment horizontal="left"/>
    </xf>
    <xf numFmtId="165" fontId="2" fillId="0" borderId="72" xfId="0" applyNumberFormat="1" applyFont="1" applyBorder="1" applyAlignment="1">
      <alignment horizontal="center"/>
    </xf>
    <xf numFmtId="165" fontId="2" fillId="0" borderId="56" xfId="0" applyNumberFormat="1" applyFont="1" applyBorder="1" applyAlignment="1">
      <alignment horizontal="center"/>
    </xf>
    <xf numFmtId="165" fontId="2" fillId="0" borderId="77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1" fillId="0" borderId="93" xfId="0" applyFont="1" applyBorder="1" applyAlignment="1">
      <alignment horizontal="center"/>
    </xf>
    <xf numFmtId="0" fontId="3" fillId="0" borderId="55" xfId="0" applyFont="1" applyBorder="1" applyAlignment="1">
      <alignment/>
    </xf>
    <xf numFmtId="0" fontId="3" fillId="0" borderId="33" xfId="0" applyFont="1" applyBorder="1" applyAlignment="1">
      <alignment/>
    </xf>
    <xf numFmtId="0" fontId="2" fillId="0" borderId="94" xfId="0" applyFont="1" applyBorder="1" applyAlignment="1">
      <alignment horizontal="left"/>
    </xf>
    <xf numFmtId="0" fontId="2" fillId="0" borderId="9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2" fillId="32" borderId="76" xfId="0" applyFont="1" applyFill="1" applyBorder="1" applyAlignment="1">
      <alignment horizontal="center"/>
    </xf>
    <xf numFmtId="0" fontId="2" fillId="0" borderId="54" xfId="0" applyFont="1" applyBorder="1" applyAlignment="1">
      <alignment/>
    </xf>
    <xf numFmtId="3" fontId="19" fillId="0" borderId="30" xfId="42" applyNumberFormat="1" applyFont="1" applyBorder="1" applyAlignment="1">
      <alignment horizontal="center"/>
    </xf>
    <xf numFmtId="0" fontId="2" fillId="0" borderId="95" xfId="0" applyFont="1" applyBorder="1" applyAlignment="1">
      <alignment horizontal="center"/>
    </xf>
    <xf numFmtId="0" fontId="2" fillId="0" borderId="96" xfId="0" applyFont="1" applyBorder="1" applyAlignment="1">
      <alignment horizontal="center"/>
    </xf>
    <xf numFmtId="0" fontId="2" fillId="0" borderId="97" xfId="0" applyFont="1" applyBorder="1" applyAlignment="1">
      <alignment horizontal="center"/>
    </xf>
    <xf numFmtId="0" fontId="2" fillId="0" borderId="98" xfId="0" applyFont="1" applyBorder="1" applyAlignment="1">
      <alignment horizontal="center"/>
    </xf>
    <xf numFmtId="0" fontId="2" fillId="0" borderId="99" xfId="0" applyFont="1" applyBorder="1" applyAlignment="1">
      <alignment horizontal="center"/>
    </xf>
    <xf numFmtId="0" fontId="2" fillId="32" borderId="100" xfId="0" applyFont="1" applyFill="1" applyBorder="1" applyAlignment="1">
      <alignment horizontal="center"/>
    </xf>
    <xf numFmtId="0" fontId="2" fillId="0" borderId="98" xfId="0" applyFont="1" applyBorder="1" applyAlignment="1">
      <alignment horizontal="left"/>
    </xf>
    <xf numFmtId="0" fontId="2" fillId="0" borderId="58" xfId="0" applyFont="1" applyBorder="1" applyAlignment="1">
      <alignment horizontal="center"/>
    </xf>
    <xf numFmtId="0" fontId="2" fillId="0" borderId="95" xfId="0" applyFont="1" applyBorder="1" applyAlignment="1">
      <alignment horizontal="left"/>
    </xf>
    <xf numFmtId="0" fontId="2" fillId="32" borderId="101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102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165" fontId="2" fillId="0" borderId="33" xfId="0" applyNumberFormat="1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165" fontId="2" fillId="0" borderId="34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Fill="1" applyAlignment="1">
      <alignment/>
    </xf>
    <xf numFmtId="165" fontId="2" fillId="0" borderId="21" xfId="0" applyNumberFormat="1" applyFont="1" applyBorder="1" applyAlignment="1">
      <alignment horizontal="center"/>
    </xf>
    <xf numFmtId="0" fontId="1" fillId="0" borderId="10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5" xfId="0" applyFont="1" applyBorder="1" applyAlignment="1">
      <alignment/>
    </xf>
    <xf numFmtId="0" fontId="2" fillId="32" borderId="0" xfId="0" applyFont="1" applyFill="1" applyBorder="1" applyAlignment="1">
      <alignment horizontal="center"/>
    </xf>
    <xf numFmtId="0" fontId="2" fillId="0" borderId="5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32" borderId="18" xfId="0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3" fontId="2" fillId="32" borderId="0" xfId="0" applyNumberFormat="1" applyFont="1" applyFill="1" applyBorder="1" applyAlignment="1">
      <alignment horizontal="center"/>
    </xf>
    <xf numFmtId="3" fontId="2" fillId="32" borderId="18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left"/>
    </xf>
    <xf numFmtId="0" fontId="9" fillId="0" borderId="52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82" xfId="0" applyFont="1" applyBorder="1" applyAlignment="1">
      <alignment/>
    </xf>
    <xf numFmtId="0" fontId="1" fillId="0" borderId="103" xfId="0" applyFont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4" xfId="0" applyFont="1" applyBorder="1" applyAlignment="1">
      <alignment horizontal="center"/>
    </xf>
    <xf numFmtId="0" fontId="1" fillId="0" borderId="105" xfId="0" applyFont="1" applyBorder="1" applyAlignment="1">
      <alignment horizontal="center"/>
    </xf>
    <xf numFmtId="0" fontId="1" fillId="0" borderId="106" xfId="0" applyFont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3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117" fillId="0" borderId="13" xfId="0" applyFont="1" applyBorder="1" applyAlignment="1">
      <alignment horizontal="left"/>
    </xf>
    <xf numFmtId="0" fontId="117" fillId="0" borderId="13" xfId="0" applyFont="1" applyBorder="1" applyAlignment="1">
      <alignment horizontal="center"/>
    </xf>
    <xf numFmtId="0" fontId="117" fillId="0" borderId="0" xfId="0" applyFont="1" applyBorder="1" applyAlignment="1">
      <alignment horizontal="center"/>
    </xf>
    <xf numFmtId="0" fontId="117" fillId="0" borderId="30" xfId="0" applyFont="1" applyBorder="1" applyAlignment="1">
      <alignment horizontal="center"/>
    </xf>
    <xf numFmtId="0" fontId="2" fillId="33" borderId="107" xfId="0" applyFont="1" applyFill="1" applyBorder="1" applyAlignment="1">
      <alignment/>
    </xf>
    <xf numFmtId="0" fontId="2" fillId="33" borderId="108" xfId="0" applyFont="1" applyFill="1" applyBorder="1" applyAlignment="1">
      <alignment/>
    </xf>
    <xf numFmtId="0" fontId="2" fillId="33" borderId="109" xfId="0" applyFont="1" applyFill="1" applyBorder="1" applyAlignment="1">
      <alignment/>
    </xf>
    <xf numFmtId="0" fontId="2" fillId="33" borderId="108" xfId="0" applyFont="1" applyFill="1" applyBorder="1" applyAlignment="1">
      <alignment horizontal="center"/>
    </xf>
    <xf numFmtId="0" fontId="9" fillId="33" borderId="109" xfId="0" applyFont="1" applyFill="1" applyBorder="1" applyAlignment="1">
      <alignment horizontal="center"/>
    </xf>
    <xf numFmtId="0" fontId="9" fillId="33" borderId="110" xfId="0" applyFont="1" applyFill="1" applyBorder="1" applyAlignment="1">
      <alignment horizontal="center"/>
    </xf>
    <xf numFmtId="0" fontId="9" fillId="33" borderId="111" xfId="0" applyFont="1" applyFill="1" applyBorder="1" applyAlignment="1">
      <alignment horizontal="center"/>
    </xf>
    <xf numFmtId="0" fontId="2" fillId="33" borderId="112" xfId="0" applyFont="1" applyFill="1" applyBorder="1" applyAlignment="1">
      <alignment horizontal="center"/>
    </xf>
    <xf numFmtId="0" fontId="2" fillId="33" borderId="113" xfId="0" applyFont="1" applyFill="1" applyBorder="1" applyAlignment="1">
      <alignment horizontal="center"/>
    </xf>
    <xf numFmtId="0" fontId="2" fillId="33" borderId="114" xfId="0" applyFont="1" applyFill="1" applyBorder="1" applyAlignment="1">
      <alignment horizontal="center"/>
    </xf>
    <xf numFmtId="0" fontId="2" fillId="33" borderId="115" xfId="0" applyFont="1" applyFill="1" applyBorder="1" applyAlignment="1">
      <alignment horizontal="center"/>
    </xf>
    <xf numFmtId="0" fontId="1" fillId="33" borderId="115" xfId="0" applyFont="1" applyFill="1" applyBorder="1" applyAlignment="1">
      <alignment horizontal="center"/>
    </xf>
    <xf numFmtId="0" fontId="2" fillId="33" borderId="116" xfId="0" applyFont="1" applyFill="1" applyBorder="1" applyAlignment="1">
      <alignment horizontal="center"/>
    </xf>
    <xf numFmtId="0" fontId="2" fillId="33" borderId="117" xfId="0" applyFont="1" applyFill="1" applyBorder="1" applyAlignment="1">
      <alignment horizontal="center"/>
    </xf>
    <xf numFmtId="0" fontId="2" fillId="33" borderId="118" xfId="0" applyFont="1" applyFill="1" applyBorder="1" applyAlignment="1">
      <alignment horizontal="center"/>
    </xf>
    <xf numFmtId="0" fontId="2" fillId="33" borderId="119" xfId="0" applyFont="1" applyFill="1" applyBorder="1" applyAlignment="1">
      <alignment horizontal="center"/>
    </xf>
    <xf numFmtId="0" fontId="2" fillId="33" borderId="120" xfId="0" applyFont="1" applyFill="1" applyBorder="1" applyAlignment="1">
      <alignment horizontal="center"/>
    </xf>
    <xf numFmtId="0" fontId="1" fillId="34" borderId="107" xfId="0" applyFont="1" applyFill="1" applyBorder="1" applyAlignment="1">
      <alignment/>
    </xf>
    <xf numFmtId="0" fontId="2" fillId="34" borderId="108" xfId="0" applyFont="1" applyFill="1" applyBorder="1" applyAlignment="1">
      <alignment/>
    </xf>
    <xf numFmtId="0" fontId="2" fillId="34" borderId="109" xfId="0" applyFont="1" applyFill="1" applyBorder="1" applyAlignment="1">
      <alignment/>
    </xf>
    <xf numFmtId="0" fontId="7" fillId="34" borderId="110" xfId="0" applyFont="1" applyFill="1" applyBorder="1" applyAlignment="1">
      <alignment horizontal="center"/>
    </xf>
    <xf numFmtId="0" fontId="7" fillId="34" borderId="121" xfId="0" applyFont="1" applyFill="1" applyBorder="1" applyAlignment="1">
      <alignment horizontal="center"/>
    </xf>
    <xf numFmtId="0" fontId="1" fillId="35" borderId="107" xfId="0" applyFont="1" applyFill="1" applyBorder="1" applyAlignment="1">
      <alignment/>
    </xf>
    <xf numFmtId="0" fontId="2" fillId="35" borderId="108" xfId="0" applyFont="1" applyFill="1" applyBorder="1" applyAlignment="1">
      <alignment/>
    </xf>
    <xf numFmtId="0" fontId="2" fillId="35" borderId="109" xfId="0" applyFont="1" applyFill="1" applyBorder="1" applyAlignment="1">
      <alignment/>
    </xf>
    <xf numFmtId="0" fontId="2" fillId="35" borderId="108" xfId="0" applyFont="1" applyFill="1" applyBorder="1" applyAlignment="1">
      <alignment horizontal="center"/>
    </xf>
    <xf numFmtId="0" fontId="1" fillId="35" borderId="108" xfId="0" applyFont="1" applyFill="1" applyBorder="1" applyAlignment="1">
      <alignment horizontal="center"/>
    </xf>
    <xf numFmtId="0" fontId="7" fillId="35" borderId="109" xfId="0" applyFont="1" applyFill="1" applyBorder="1" applyAlignment="1">
      <alignment horizontal="center"/>
    </xf>
    <xf numFmtId="0" fontId="7" fillId="35" borderId="110" xfId="0" applyFont="1" applyFill="1" applyBorder="1" applyAlignment="1">
      <alignment horizontal="center"/>
    </xf>
    <xf numFmtId="0" fontId="7" fillId="35" borderId="121" xfId="0" applyFont="1" applyFill="1" applyBorder="1" applyAlignment="1">
      <alignment horizontal="center"/>
    </xf>
    <xf numFmtId="0" fontId="2" fillId="35" borderId="122" xfId="0" applyFont="1" applyFill="1" applyBorder="1" applyAlignment="1">
      <alignment horizontal="center"/>
    </xf>
    <xf numFmtId="0" fontId="2" fillId="35" borderId="115" xfId="0" applyFont="1" applyFill="1" applyBorder="1" applyAlignment="1">
      <alignment horizontal="center"/>
    </xf>
    <xf numFmtId="0" fontId="2" fillId="35" borderId="114" xfId="0" applyFont="1" applyFill="1" applyBorder="1" applyAlignment="1">
      <alignment horizontal="center"/>
    </xf>
    <xf numFmtId="0" fontId="2" fillId="35" borderId="113" xfId="0" applyFont="1" applyFill="1" applyBorder="1" applyAlignment="1">
      <alignment horizontal="center"/>
    </xf>
    <xf numFmtId="0" fontId="2" fillId="35" borderId="113" xfId="0" applyFont="1" applyFill="1" applyBorder="1" applyAlignment="1">
      <alignment horizontal="center"/>
    </xf>
    <xf numFmtId="0" fontId="2" fillId="35" borderId="116" xfId="0" applyFont="1" applyFill="1" applyBorder="1" applyAlignment="1">
      <alignment horizontal="center"/>
    </xf>
    <xf numFmtId="0" fontId="2" fillId="35" borderId="116" xfId="0" applyFont="1" applyFill="1" applyBorder="1" applyAlignment="1">
      <alignment horizontal="center"/>
    </xf>
    <xf numFmtId="0" fontId="2" fillId="35" borderId="117" xfId="0" applyFont="1" applyFill="1" applyBorder="1" applyAlignment="1">
      <alignment horizontal="center"/>
    </xf>
    <xf numFmtId="0" fontId="2" fillId="35" borderId="118" xfId="0" applyFont="1" applyFill="1" applyBorder="1" applyAlignment="1">
      <alignment horizontal="center"/>
    </xf>
    <xf numFmtId="0" fontId="2" fillId="35" borderId="123" xfId="0" applyFont="1" applyFill="1" applyBorder="1" applyAlignment="1">
      <alignment horizontal="center"/>
    </xf>
    <xf numFmtId="0" fontId="2" fillId="35" borderId="119" xfId="0" applyFont="1" applyFill="1" applyBorder="1" applyAlignment="1">
      <alignment horizontal="center"/>
    </xf>
    <xf numFmtId="0" fontId="2" fillId="35" borderId="119" xfId="0" applyFont="1" applyFill="1" applyBorder="1" applyAlignment="1">
      <alignment horizontal="center"/>
    </xf>
    <xf numFmtId="0" fontId="2" fillId="35" borderId="124" xfId="0" applyFont="1" applyFill="1" applyBorder="1" applyAlignment="1">
      <alignment horizontal="center"/>
    </xf>
    <xf numFmtId="0" fontId="1" fillId="36" borderId="107" xfId="0" applyFont="1" applyFill="1" applyBorder="1" applyAlignment="1">
      <alignment/>
    </xf>
    <xf numFmtId="0" fontId="2" fillId="36" borderId="108" xfId="0" applyFont="1" applyFill="1" applyBorder="1" applyAlignment="1">
      <alignment/>
    </xf>
    <xf numFmtId="0" fontId="2" fillId="36" borderId="109" xfId="0" applyFont="1" applyFill="1" applyBorder="1" applyAlignment="1">
      <alignment/>
    </xf>
    <xf numFmtId="0" fontId="1" fillId="36" borderId="108" xfId="0" applyFont="1" applyFill="1" applyBorder="1" applyAlignment="1">
      <alignment horizontal="center"/>
    </xf>
    <xf numFmtId="0" fontId="7" fillId="36" borderId="109" xfId="0" applyFont="1" applyFill="1" applyBorder="1" applyAlignment="1">
      <alignment horizontal="center"/>
    </xf>
    <xf numFmtId="0" fontId="7" fillId="36" borderId="110" xfId="0" applyFont="1" applyFill="1" applyBorder="1" applyAlignment="1">
      <alignment horizontal="center"/>
    </xf>
    <xf numFmtId="0" fontId="7" fillId="36" borderId="121" xfId="0" applyFont="1" applyFill="1" applyBorder="1" applyAlignment="1">
      <alignment horizontal="center"/>
    </xf>
    <xf numFmtId="0" fontId="2" fillId="36" borderId="122" xfId="0" applyFont="1" applyFill="1" applyBorder="1" applyAlignment="1">
      <alignment horizontal="center"/>
    </xf>
    <xf numFmtId="0" fontId="2" fillId="36" borderId="115" xfId="0" applyFont="1" applyFill="1" applyBorder="1" applyAlignment="1">
      <alignment horizontal="center"/>
    </xf>
    <xf numFmtId="0" fontId="2" fillId="36" borderId="114" xfId="0" applyFont="1" applyFill="1" applyBorder="1" applyAlignment="1">
      <alignment horizontal="center"/>
    </xf>
    <xf numFmtId="0" fontId="2" fillId="36" borderId="113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6" borderId="116" xfId="0" applyFont="1" applyFill="1" applyBorder="1" applyAlignment="1">
      <alignment horizontal="center"/>
    </xf>
    <xf numFmtId="0" fontId="2" fillId="36" borderId="118" xfId="0" applyFont="1" applyFill="1" applyBorder="1" applyAlignment="1">
      <alignment horizontal="center"/>
    </xf>
    <xf numFmtId="0" fontId="2" fillId="36" borderId="119" xfId="0" applyFont="1" applyFill="1" applyBorder="1" applyAlignment="1">
      <alignment horizontal="center"/>
    </xf>
    <xf numFmtId="0" fontId="2" fillId="36" borderId="124" xfId="0" applyFont="1" applyFill="1" applyBorder="1" applyAlignment="1">
      <alignment horizontal="center"/>
    </xf>
    <xf numFmtId="0" fontId="1" fillId="37" borderId="107" xfId="0" applyFont="1" applyFill="1" applyBorder="1" applyAlignment="1">
      <alignment/>
    </xf>
    <xf numFmtId="0" fontId="2" fillId="37" borderId="108" xfId="0" applyFont="1" applyFill="1" applyBorder="1" applyAlignment="1">
      <alignment/>
    </xf>
    <xf numFmtId="0" fontId="2" fillId="37" borderId="109" xfId="0" applyFont="1" applyFill="1" applyBorder="1" applyAlignment="1">
      <alignment/>
    </xf>
    <xf numFmtId="0" fontId="2" fillId="37" borderId="108" xfId="0" applyFont="1" applyFill="1" applyBorder="1" applyAlignment="1">
      <alignment horizontal="center"/>
    </xf>
    <xf numFmtId="0" fontId="1" fillId="37" borderId="108" xfId="0" applyFont="1" applyFill="1" applyBorder="1" applyAlignment="1">
      <alignment horizontal="center"/>
    </xf>
    <xf numFmtId="0" fontId="7" fillId="37" borderId="109" xfId="0" applyFont="1" applyFill="1" applyBorder="1" applyAlignment="1">
      <alignment horizontal="center"/>
    </xf>
    <xf numFmtId="0" fontId="7" fillId="37" borderId="110" xfId="0" applyFont="1" applyFill="1" applyBorder="1" applyAlignment="1">
      <alignment horizontal="center"/>
    </xf>
    <xf numFmtId="0" fontId="7" fillId="37" borderId="121" xfId="0" applyFont="1" applyFill="1" applyBorder="1" applyAlignment="1">
      <alignment horizontal="center"/>
    </xf>
    <xf numFmtId="0" fontId="2" fillId="37" borderId="112" xfId="0" applyFont="1" applyFill="1" applyBorder="1" applyAlignment="1">
      <alignment horizontal="center"/>
    </xf>
    <xf numFmtId="0" fontId="2" fillId="37" borderId="113" xfId="0" applyFont="1" applyFill="1" applyBorder="1" applyAlignment="1">
      <alignment horizontal="center"/>
    </xf>
    <xf numFmtId="0" fontId="2" fillId="37" borderId="114" xfId="0" applyFont="1" applyFill="1" applyBorder="1" applyAlignment="1">
      <alignment horizontal="center"/>
    </xf>
    <xf numFmtId="0" fontId="2" fillId="37" borderId="115" xfId="0" applyFont="1" applyFill="1" applyBorder="1" applyAlignment="1">
      <alignment horizontal="center"/>
    </xf>
    <xf numFmtId="0" fontId="2" fillId="37" borderId="116" xfId="0" applyFont="1" applyFill="1" applyBorder="1" applyAlignment="1">
      <alignment horizontal="center"/>
    </xf>
    <xf numFmtId="0" fontId="2" fillId="37" borderId="117" xfId="0" applyFont="1" applyFill="1" applyBorder="1" applyAlignment="1">
      <alignment horizontal="center"/>
    </xf>
    <xf numFmtId="0" fontId="2" fillId="37" borderId="118" xfId="0" applyFont="1" applyFill="1" applyBorder="1" applyAlignment="1">
      <alignment horizontal="center"/>
    </xf>
    <xf numFmtId="0" fontId="2" fillId="37" borderId="119" xfId="0" applyFont="1" applyFill="1" applyBorder="1" applyAlignment="1">
      <alignment horizontal="center"/>
    </xf>
    <xf numFmtId="0" fontId="2" fillId="37" borderId="124" xfId="0" applyFont="1" applyFill="1" applyBorder="1" applyAlignment="1">
      <alignment horizontal="center"/>
    </xf>
    <xf numFmtId="0" fontId="1" fillId="38" borderId="107" xfId="0" applyFont="1" applyFill="1" applyBorder="1" applyAlignment="1">
      <alignment/>
    </xf>
    <xf numFmtId="0" fontId="2" fillId="38" borderId="108" xfId="0" applyFont="1" applyFill="1" applyBorder="1" applyAlignment="1">
      <alignment/>
    </xf>
    <xf numFmtId="0" fontId="2" fillId="38" borderId="109" xfId="0" applyFont="1" applyFill="1" applyBorder="1" applyAlignment="1">
      <alignment/>
    </xf>
    <xf numFmtId="0" fontId="2" fillId="38" borderId="108" xfId="0" applyFont="1" applyFill="1" applyBorder="1" applyAlignment="1">
      <alignment horizontal="center"/>
    </xf>
    <xf numFmtId="0" fontId="1" fillId="38" borderId="108" xfId="0" applyFont="1" applyFill="1" applyBorder="1" applyAlignment="1">
      <alignment horizontal="center"/>
    </xf>
    <xf numFmtId="0" fontId="7" fillId="38" borderId="109" xfId="0" applyFont="1" applyFill="1" applyBorder="1" applyAlignment="1">
      <alignment horizontal="center"/>
    </xf>
    <xf numFmtId="0" fontId="7" fillId="38" borderId="110" xfId="0" applyFont="1" applyFill="1" applyBorder="1" applyAlignment="1">
      <alignment horizontal="center"/>
    </xf>
    <xf numFmtId="0" fontId="7" fillId="38" borderId="121" xfId="0" applyFont="1" applyFill="1" applyBorder="1" applyAlignment="1">
      <alignment horizontal="center"/>
    </xf>
    <xf numFmtId="0" fontId="2" fillId="38" borderId="122" xfId="0" applyFont="1" applyFill="1" applyBorder="1" applyAlignment="1">
      <alignment horizontal="center"/>
    </xf>
    <xf numFmtId="0" fontId="2" fillId="38" borderId="115" xfId="0" applyFont="1" applyFill="1" applyBorder="1" applyAlignment="1">
      <alignment horizontal="center"/>
    </xf>
    <xf numFmtId="0" fontId="2" fillId="38" borderId="114" xfId="0" applyFont="1" applyFill="1" applyBorder="1" applyAlignment="1">
      <alignment horizontal="center"/>
    </xf>
    <xf numFmtId="0" fontId="2" fillId="38" borderId="113" xfId="0" applyFont="1" applyFill="1" applyBorder="1" applyAlignment="1">
      <alignment horizontal="center"/>
    </xf>
    <xf numFmtId="0" fontId="2" fillId="38" borderId="116" xfId="0" applyFont="1" applyFill="1" applyBorder="1" applyAlignment="1">
      <alignment horizontal="center"/>
    </xf>
    <xf numFmtId="0" fontId="2" fillId="38" borderId="118" xfId="0" applyFont="1" applyFill="1" applyBorder="1" applyAlignment="1">
      <alignment horizontal="center"/>
    </xf>
    <xf numFmtId="0" fontId="2" fillId="38" borderId="123" xfId="0" applyFont="1" applyFill="1" applyBorder="1" applyAlignment="1">
      <alignment horizontal="center"/>
    </xf>
    <xf numFmtId="0" fontId="2" fillId="38" borderId="119" xfId="0" applyFont="1" applyFill="1" applyBorder="1" applyAlignment="1">
      <alignment horizontal="center"/>
    </xf>
    <xf numFmtId="0" fontId="2" fillId="38" borderId="124" xfId="0" applyFont="1" applyFill="1" applyBorder="1" applyAlignment="1">
      <alignment horizontal="center"/>
    </xf>
    <xf numFmtId="0" fontId="1" fillId="39" borderId="107" xfId="0" applyFont="1" applyFill="1" applyBorder="1" applyAlignment="1">
      <alignment/>
    </xf>
    <xf numFmtId="0" fontId="2" fillId="39" borderId="108" xfId="0" applyFont="1" applyFill="1" applyBorder="1" applyAlignment="1">
      <alignment/>
    </xf>
    <xf numFmtId="0" fontId="2" fillId="39" borderId="109" xfId="0" applyFont="1" applyFill="1" applyBorder="1" applyAlignment="1">
      <alignment/>
    </xf>
    <xf numFmtId="0" fontId="2" fillId="39" borderId="108" xfId="0" applyFont="1" applyFill="1" applyBorder="1" applyAlignment="1">
      <alignment horizontal="center"/>
    </xf>
    <xf numFmtId="0" fontId="1" fillId="39" borderId="108" xfId="0" applyFont="1" applyFill="1" applyBorder="1" applyAlignment="1">
      <alignment horizontal="center"/>
    </xf>
    <xf numFmtId="0" fontId="7" fillId="39" borderId="109" xfId="0" applyFont="1" applyFill="1" applyBorder="1" applyAlignment="1">
      <alignment horizontal="center"/>
    </xf>
    <xf numFmtId="0" fontId="7" fillId="39" borderId="110" xfId="0" applyFont="1" applyFill="1" applyBorder="1" applyAlignment="1">
      <alignment horizontal="center"/>
    </xf>
    <xf numFmtId="0" fontId="7" fillId="39" borderId="121" xfId="0" applyFont="1" applyFill="1" applyBorder="1" applyAlignment="1">
      <alignment horizontal="center"/>
    </xf>
    <xf numFmtId="0" fontId="2" fillId="39" borderId="122" xfId="0" applyFont="1" applyFill="1" applyBorder="1" applyAlignment="1">
      <alignment horizontal="center"/>
    </xf>
    <xf numFmtId="0" fontId="2" fillId="39" borderId="115" xfId="0" applyFont="1" applyFill="1" applyBorder="1" applyAlignment="1">
      <alignment horizontal="center"/>
    </xf>
    <xf numFmtId="0" fontId="2" fillId="39" borderId="114" xfId="0" applyFont="1" applyFill="1" applyBorder="1" applyAlignment="1">
      <alignment horizontal="center"/>
    </xf>
    <xf numFmtId="0" fontId="2" fillId="39" borderId="113" xfId="0" applyFont="1" applyFill="1" applyBorder="1" applyAlignment="1">
      <alignment horizontal="center"/>
    </xf>
    <xf numFmtId="0" fontId="2" fillId="39" borderId="116" xfId="0" applyFont="1" applyFill="1" applyBorder="1" applyAlignment="1">
      <alignment horizontal="center"/>
    </xf>
    <xf numFmtId="0" fontId="2" fillId="39" borderId="117" xfId="0" applyFont="1" applyFill="1" applyBorder="1" applyAlignment="1">
      <alignment horizontal="center"/>
    </xf>
    <xf numFmtId="0" fontId="2" fillId="39" borderId="118" xfId="0" applyFont="1" applyFill="1" applyBorder="1" applyAlignment="1">
      <alignment horizontal="center"/>
    </xf>
    <xf numFmtId="0" fontId="2" fillId="39" borderId="123" xfId="0" applyFont="1" applyFill="1" applyBorder="1" applyAlignment="1">
      <alignment horizontal="center"/>
    </xf>
    <xf numFmtId="0" fontId="2" fillId="39" borderId="119" xfId="0" applyFont="1" applyFill="1" applyBorder="1" applyAlignment="1">
      <alignment horizontal="center"/>
    </xf>
    <xf numFmtId="0" fontId="2" fillId="39" borderId="124" xfId="0" applyFont="1" applyFill="1" applyBorder="1" applyAlignment="1">
      <alignment horizontal="center"/>
    </xf>
    <xf numFmtId="0" fontId="1" fillId="12" borderId="107" xfId="0" applyFont="1" applyFill="1" applyBorder="1" applyAlignment="1">
      <alignment horizontal="center"/>
    </xf>
    <xf numFmtId="0" fontId="2" fillId="12" borderId="108" xfId="0" applyFont="1" applyFill="1" applyBorder="1" applyAlignment="1">
      <alignment horizontal="center"/>
    </xf>
    <xf numFmtId="0" fontId="2" fillId="12" borderId="109" xfId="0" applyFont="1" applyFill="1" applyBorder="1" applyAlignment="1">
      <alignment horizontal="center"/>
    </xf>
    <xf numFmtId="0" fontId="1" fillId="12" borderId="108" xfId="0" applyFont="1" applyFill="1" applyBorder="1" applyAlignment="1">
      <alignment horizontal="center"/>
    </xf>
    <xf numFmtId="0" fontId="7" fillId="12" borderId="109" xfId="0" applyFont="1" applyFill="1" applyBorder="1" applyAlignment="1">
      <alignment horizontal="center"/>
    </xf>
    <xf numFmtId="0" fontId="7" fillId="12" borderId="110" xfId="0" applyFont="1" applyFill="1" applyBorder="1" applyAlignment="1">
      <alignment horizontal="center"/>
    </xf>
    <xf numFmtId="0" fontId="7" fillId="12" borderId="121" xfId="0" applyFont="1" applyFill="1" applyBorder="1" applyAlignment="1">
      <alignment horizontal="center"/>
    </xf>
    <xf numFmtId="0" fontId="2" fillId="12" borderId="112" xfId="0" applyFont="1" applyFill="1" applyBorder="1" applyAlignment="1">
      <alignment horizontal="center"/>
    </xf>
    <xf numFmtId="0" fontId="2" fillId="12" borderId="125" xfId="0" applyFont="1" applyFill="1" applyBorder="1" applyAlignment="1">
      <alignment horizontal="center"/>
    </xf>
    <xf numFmtId="0" fontId="2" fillId="12" borderId="114" xfId="0" applyFont="1" applyFill="1" applyBorder="1" applyAlignment="1">
      <alignment horizontal="center"/>
    </xf>
    <xf numFmtId="0" fontId="2" fillId="12" borderId="115" xfId="0" applyFont="1" applyFill="1" applyBorder="1" applyAlignment="1">
      <alignment horizontal="center"/>
    </xf>
    <xf numFmtId="0" fontId="2" fillId="12" borderId="113" xfId="0" applyFont="1" applyFill="1" applyBorder="1" applyAlignment="1">
      <alignment horizontal="center"/>
    </xf>
    <xf numFmtId="0" fontId="2" fillId="12" borderId="116" xfId="0" applyFont="1" applyFill="1" applyBorder="1" applyAlignment="1">
      <alignment horizontal="center"/>
    </xf>
    <xf numFmtId="0" fontId="2" fillId="12" borderId="117" xfId="0" applyFont="1" applyFill="1" applyBorder="1" applyAlignment="1">
      <alignment horizontal="center"/>
    </xf>
    <xf numFmtId="0" fontId="2" fillId="12" borderId="118" xfId="0" applyFont="1" applyFill="1" applyBorder="1" applyAlignment="1">
      <alignment horizontal="center"/>
    </xf>
    <xf numFmtId="0" fontId="2" fillId="12" borderId="123" xfId="0" applyFont="1" applyFill="1" applyBorder="1" applyAlignment="1">
      <alignment horizontal="center"/>
    </xf>
    <xf numFmtId="0" fontId="2" fillId="12" borderId="119" xfId="0" applyFont="1" applyFill="1" applyBorder="1" applyAlignment="1">
      <alignment horizontal="center"/>
    </xf>
    <xf numFmtId="0" fontId="2" fillId="12" borderId="124" xfId="0" applyFont="1" applyFill="1" applyBorder="1" applyAlignment="1">
      <alignment horizontal="center"/>
    </xf>
    <xf numFmtId="0" fontId="1" fillId="40" borderId="107" xfId="0" applyFont="1" applyFill="1" applyBorder="1" applyAlignment="1">
      <alignment/>
    </xf>
    <xf numFmtId="0" fontId="2" fillId="40" borderId="108" xfId="0" applyFont="1" applyFill="1" applyBorder="1" applyAlignment="1">
      <alignment/>
    </xf>
    <xf numFmtId="0" fontId="2" fillId="40" borderId="109" xfId="0" applyFont="1" applyFill="1" applyBorder="1" applyAlignment="1">
      <alignment/>
    </xf>
    <xf numFmtId="0" fontId="2" fillId="40" borderId="108" xfId="0" applyFont="1" applyFill="1" applyBorder="1" applyAlignment="1">
      <alignment horizontal="center"/>
    </xf>
    <xf numFmtId="0" fontId="1" fillId="40" borderId="108" xfId="0" applyFont="1" applyFill="1" applyBorder="1" applyAlignment="1">
      <alignment horizontal="center"/>
    </xf>
    <xf numFmtId="0" fontId="7" fillId="40" borderId="109" xfId="0" applyFont="1" applyFill="1" applyBorder="1" applyAlignment="1">
      <alignment horizontal="center"/>
    </xf>
    <xf numFmtId="0" fontId="7" fillId="40" borderId="110" xfId="0" applyFont="1" applyFill="1" applyBorder="1" applyAlignment="1">
      <alignment horizontal="center"/>
    </xf>
    <xf numFmtId="0" fontId="7" fillId="40" borderId="111" xfId="0" applyFont="1" applyFill="1" applyBorder="1" applyAlignment="1">
      <alignment horizontal="center"/>
    </xf>
    <xf numFmtId="0" fontId="2" fillId="40" borderId="122" xfId="0" applyFont="1" applyFill="1" applyBorder="1" applyAlignment="1">
      <alignment horizontal="center"/>
    </xf>
    <xf numFmtId="0" fontId="2" fillId="40" borderId="115" xfId="0" applyFont="1" applyFill="1" applyBorder="1" applyAlignment="1">
      <alignment horizontal="center"/>
    </xf>
    <xf numFmtId="0" fontId="2" fillId="40" borderId="114" xfId="0" applyFont="1" applyFill="1" applyBorder="1" applyAlignment="1">
      <alignment horizontal="center"/>
    </xf>
    <xf numFmtId="0" fontId="2" fillId="40" borderId="113" xfId="0" applyFont="1" applyFill="1" applyBorder="1" applyAlignment="1">
      <alignment horizontal="center"/>
    </xf>
    <xf numFmtId="0" fontId="2" fillId="40" borderId="116" xfId="0" applyFont="1" applyFill="1" applyBorder="1" applyAlignment="1">
      <alignment horizontal="center"/>
    </xf>
    <xf numFmtId="0" fontId="2" fillId="40" borderId="118" xfId="0" applyFont="1" applyFill="1" applyBorder="1" applyAlignment="1">
      <alignment horizontal="center"/>
    </xf>
    <xf numFmtId="0" fontId="2" fillId="40" borderId="123" xfId="0" applyFont="1" applyFill="1" applyBorder="1" applyAlignment="1">
      <alignment horizontal="center"/>
    </xf>
    <xf numFmtId="0" fontId="2" fillId="40" borderId="119" xfId="0" applyFont="1" applyFill="1" applyBorder="1" applyAlignment="1">
      <alignment horizontal="center"/>
    </xf>
    <xf numFmtId="0" fontId="2" fillId="40" borderId="120" xfId="0" applyFont="1" applyFill="1" applyBorder="1" applyAlignment="1">
      <alignment horizontal="center"/>
    </xf>
    <xf numFmtId="0" fontId="1" fillId="41" borderId="107" xfId="0" applyFont="1" applyFill="1" applyBorder="1" applyAlignment="1">
      <alignment/>
    </xf>
    <xf numFmtId="0" fontId="2" fillId="41" borderId="108" xfId="0" applyFont="1" applyFill="1" applyBorder="1" applyAlignment="1">
      <alignment/>
    </xf>
    <xf numFmtId="0" fontId="2" fillId="41" borderId="109" xfId="0" applyFont="1" applyFill="1" applyBorder="1" applyAlignment="1">
      <alignment/>
    </xf>
    <xf numFmtId="0" fontId="2" fillId="41" borderId="108" xfId="0" applyFont="1" applyFill="1" applyBorder="1" applyAlignment="1">
      <alignment horizontal="center"/>
    </xf>
    <xf numFmtId="0" fontId="1" fillId="41" borderId="108" xfId="0" applyFont="1" applyFill="1" applyBorder="1" applyAlignment="1">
      <alignment horizontal="center"/>
    </xf>
    <xf numFmtId="0" fontId="7" fillId="41" borderId="109" xfId="0" applyFont="1" applyFill="1" applyBorder="1" applyAlignment="1">
      <alignment horizontal="center"/>
    </xf>
    <xf numFmtId="0" fontId="7" fillId="41" borderId="110" xfId="0" applyFont="1" applyFill="1" applyBorder="1" applyAlignment="1">
      <alignment horizontal="center"/>
    </xf>
    <xf numFmtId="0" fontId="7" fillId="41" borderId="121" xfId="0" applyFont="1" applyFill="1" applyBorder="1" applyAlignment="1">
      <alignment horizontal="center"/>
    </xf>
    <xf numFmtId="0" fontId="2" fillId="41" borderId="122" xfId="0" applyFont="1" applyFill="1" applyBorder="1" applyAlignment="1">
      <alignment horizontal="center"/>
    </xf>
    <xf numFmtId="0" fontId="2" fillId="41" borderId="115" xfId="0" applyFont="1" applyFill="1" applyBorder="1" applyAlignment="1">
      <alignment horizontal="center"/>
    </xf>
    <xf numFmtId="0" fontId="2" fillId="41" borderId="114" xfId="0" applyFont="1" applyFill="1" applyBorder="1" applyAlignment="1">
      <alignment horizontal="center"/>
    </xf>
    <xf numFmtId="0" fontId="2" fillId="41" borderId="113" xfId="0" applyFont="1" applyFill="1" applyBorder="1" applyAlignment="1">
      <alignment horizontal="center"/>
    </xf>
    <xf numFmtId="0" fontId="2" fillId="41" borderId="116" xfId="0" applyFont="1" applyFill="1" applyBorder="1" applyAlignment="1">
      <alignment horizontal="center"/>
    </xf>
    <xf numFmtId="0" fontId="2" fillId="41" borderId="118" xfId="0" applyFont="1" applyFill="1" applyBorder="1" applyAlignment="1">
      <alignment horizontal="center"/>
    </xf>
    <xf numFmtId="0" fontId="2" fillId="41" borderId="123" xfId="0" applyFont="1" applyFill="1" applyBorder="1" applyAlignment="1">
      <alignment horizontal="center"/>
    </xf>
    <xf numFmtId="0" fontId="2" fillId="41" borderId="119" xfId="0" applyFont="1" applyFill="1" applyBorder="1" applyAlignment="1">
      <alignment horizontal="center"/>
    </xf>
    <xf numFmtId="0" fontId="2" fillId="41" borderId="124" xfId="0" applyFont="1" applyFill="1" applyBorder="1" applyAlignment="1">
      <alignment horizontal="center"/>
    </xf>
    <xf numFmtId="0" fontId="1" fillId="42" borderId="107" xfId="0" applyFont="1" applyFill="1" applyBorder="1" applyAlignment="1">
      <alignment/>
    </xf>
    <xf numFmtId="0" fontId="2" fillId="42" borderId="108" xfId="0" applyFont="1" applyFill="1" applyBorder="1" applyAlignment="1">
      <alignment/>
    </xf>
    <xf numFmtId="0" fontId="2" fillId="42" borderId="109" xfId="0" applyFont="1" applyFill="1" applyBorder="1" applyAlignment="1">
      <alignment/>
    </xf>
    <xf numFmtId="0" fontId="1" fillId="42" borderId="108" xfId="0" applyFont="1" applyFill="1" applyBorder="1" applyAlignment="1">
      <alignment horizontal="center"/>
    </xf>
    <xf numFmtId="0" fontId="7" fillId="42" borderId="109" xfId="0" applyFont="1" applyFill="1" applyBorder="1" applyAlignment="1">
      <alignment horizontal="center"/>
    </xf>
    <xf numFmtId="0" fontId="7" fillId="42" borderId="110" xfId="0" applyFont="1" applyFill="1" applyBorder="1" applyAlignment="1">
      <alignment horizontal="center"/>
    </xf>
    <xf numFmtId="0" fontId="7" fillId="42" borderId="121" xfId="0" applyFont="1" applyFill="1" applyBorder="1" applyAlignment="1">
      <alignment horizontal="center"/>
    </xf>
    <xf numFmtId="0" fontId="2" fillId="42" borderId="122" xfId="0" applyFont="1" applyFill="1" applyBorder="1" applyAlignment="1">
      <alignment horizontal="center"/>
    </xf>
    <xf numFmtId="0" fontId="2" fillId="42" borderId="115" xfId="0" applyFont="1" applyFill="1" applyBorder="1" applyAlignment="1">
      <alignment horizontal="center"/>
    </xf>
    <xf numFmtId="0" fontId="2" fillId="42" borderId="114" xfId="0" applyFont="1" applyFill="1" applyBorder="1" applyAlignment="1">
      <alignment horizontal="center"/>
    </xf>
    <xf numFmtId="0" fontId="2" fillId="42" borderId="113" xfId="0" applyFont="1" applyFill="1" applyBorder="1" applyAlignment="1">
      <alignment horizontal="center"/>
    </xf>
    <xf numFmtId="0" fontId="2" fillId="42" borderId="118" xfId="0" applyFont="1" applyFill="1" applyBorder="1" applyAlignment="1">
      <alignment horizontal="center"/>
    </xf>
    <xf numFmtId="0" fontId="2" fillId="42" borderId="123" xfId="0" applyFont="1" applyFill="1" applyBorder="1" applyAlignment="1">
      <alignment horizontal="center"/>
    </xf>
    <xf numFmtId="0" fontId="2" fillId="42" borderId="116" xfId="0" applyFont="1" applyFill="1" applyBorder="1" applyAlignment="1">
      <alignment horizontal="center"/>
    </xf>
    <xf numFmtId="0" fontId="2" fillId="42" borderId="119" xfId="0" applyFont="1" applyFill="1" applyBorder="1" applyAlignment="1">
      <alignment horizontal="center"/>
    </xf>
    <xf numFmtId="0" fontId="2" fillId="42" borderId="124" xfId="0" applyFont="1" applyFill="1" applyBorder="1" applyAlignment="1">
      <alignment horizontal="center"/>
    </xf>
    <xf numFmtId="0" fontId="1" fillId="43" borderId="107" xfId="0" applyFont="1" applyFill="1" applyBorder="1" applyAlignment="1">
      <alignment/>
    </xf>
    <xf numFmtId="0" fontId="2" fillId="43" borderId="108" xfId="0" applyFont="1" applyFill="1" applyBorder="1" applyAlignment="1">
      <alignment/>
    </xf>
    <xf numFmtId="0" fontId="2" fillId="43" borderId="109" xfId="0" applyFont="1" applyFill="1" applyBorder="1" applyAlignment="1">
      <alignment/>
    </xf>
    <xf numFmtId="0" fontId="2" fillId="43" borderId="108" xfId="0" applyFont="1" applyFill="1" applyBorder="1" applyAlignment="1">
      <alignment horizontal="center"/>
    </xf>
    <xf numFmtId="0" fontId="1" fillId="43" borderId="108" xfId="0" applyFont="1" applyFill="1" applyBorder="1" applyAlignment="1">
      <alignment horizontal="center"/>
    </xf>
    <xf numFmtId="0" fontId="7" fillId="43" borderId="109" xfId="0" applyFont="1" applyFill="1" applyBorder="1" applyAlignment="1">
      <alignment horizontal="center"/>
    </xf>
    <xf numFmtId="0" fontId="7" fillId="43" borderId="110" xfId="0" applyFont="1" applyFill="1" applyBorder="1" applyAlignment="1">
      <alignment horizontal="center"/>
    </xf>
    <xf numFmtId="0" fontId="7" fillId="43" borderId="121" xfId="0" applyFont="1" applyFill="1" applyBorder="1" applyAlignment="1">
      <alignment horizontal="center"/>
    </xf>
    <xf numFmtId="0" fontId="2" fillId="43" borderId="122" xfId="0" applyFont="1" applyFill="1" applyBorder="1" applyAlignment="1">
      <alignment horizontal="center"/>
    </xf>
    <xf numFmtId="0" fontId="2" fillId="43" borderId="115" xfId="0" applyFont="1" applyFill="1" applyBorder="1" applyAlignment="1">
      <alignment horizontal="center"/>
    </xf>
    <xf numFmtId="0" fontId="2" fillId="43" borderId="114" xfId="0" applyFont="1" applyFill="1" applyBorder="1" applyAlignment="1">
      <alignment horizontal="center"/>
    </xf>
    <xf numFmtId="0" fontId="2" fillId="43" borderId="113" xfId="0" applyFont="1" applyFill="1" applyBorder="1" applyAlignment="1">
      <alignment horizontal="center"/>
    </xf>
    <xf numFmtId="0" fontId="2" fillId="43" borderId="117" xfId="0" applyFont="1" applyFill="1" applyBorder="1" applyAlignment="1">
      <alignment horizontal="center"/>
    </xf>
    <xf numFmtId="0" fontId="2" fillId="43" borderId="118" xfId="0" applyFont="1" applyFill="1" applyBorder="1" applyAlignment="1">
      <alignment horizontal="center"/>
    </xf>
    <xf numFmtId="0" fontId="2" fillId="43" borderId="123" xfId="0" applyFont="1" applyFill="1" applyBorder="1" applyAlignment="1">
      <alignment horizontal="center"/>
    </xf>
    <xf numFmtId="0" fontId="2" fillId="43" borderId="116" xfId="0" applyFont="1" applyFill="1" applyBorder="1" applyAlignment="1">
      <alignment horizontal="center"/>
    </xf>
    <xf numFmtId="0" fontId="2" fillId="43" borderId="119" xfId="0" applyFont="1" applyFill="1" applyBorder="1" applyAlignment="1">
      <alignment horizontal="center"/>
    </xf>
    <xf numFmtId="0" fontId="2" fillId="43" borderId="124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 quotePrefix="1">
      <alignment horizontal="center"/>
    </xf>
    <xf numFmtId="0" fontId="1" fillId="39" borderId="115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18" xfId="0" applyFont="1" applyBorder="1" applyAlignment="1" quotePrefix="1">
      <alignment horizontal="center"/>
    </xf>
    <xf numFmtId="0" fontId="1" fillId="39" borderId="117" xfId="0" applyFont="1" applyFill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37" borderId="115" xfId="0" applyFont="1" applyFill="1" applyBorder="1" applyAlignment="1">
      <alignment horizontal="center"/>
    </xf>
    <xf numFmtId="0" fontId="118" fillId="0" borderId="13" xfId="0" applyFont="1" applyBorder="1" applyAlignment="1">
      <alignment horizontal="left"/>
    </xf>
    <xf numFmtId="0" fontId="118" fillId="0" borderId="13" xfId="0" applyFont="1" applyBorder="1" applyAlignment="1">
      <alignment horizontal="center"/>
    </xf>
    <xf numFmtId="0" fontId="118" fillId="0" borderId="0" xfId="0" applyFont="1" applyBorder="1" applyAlignment="1">
      <alignment horizontal="center"/>
    </xf>
    <xf numFmtId="0" fontId="118" fillId="0" borderId="30" xfId="0" applyFont="1" applyBorder="1" applyAlignment="1">
      <alignment horizontal="center"/>
    </xf>
    <xf numFmtId="0" fontId="119" fillId="0" borderId="13" xfId="0" applyFont="1" applyBorder="1" applyAlignment="1">
      <alignment horizontal="left"/>
    </xf>
    <xf numFmtId="0" fontId="119" fillId="0" borderId="13" xfId="0" applyFont="1" applyBorder="1" applyAlignment="1">
      <alignment horizontal="center"/>
    </xf>
    <xf numFmtId="0" fontId="119" fillId="0" borderId="0" xfId="0" applyFont="1" applyBorder="1" applyAlignment="1">
      <alignment horizontal="center"/>
    </xf>
    <xf numFmtId="0" fontId="119" fillId="0" borderId="30" xfId="0" applyFont="1" applyBorder="1" applyAlignment="1">
      <alignment horizontal="center"/>
    </xf>
    <xf numFmtId="0" fontId="119" fillId="0" borderId="52" xfId="0" applyFont="1" applyBorder="1" applyAlignment="1">
      <alignment horizontal="center"/>
    </xf>
    <xf numFmtId="0" fontId="119" fillId="0" borderId="53" xfId="0" applyFont="1" applyBorder="1" applyAlignment="1">
      <alignment horizontal="center"/>
    </xf>
    <xf numFmtId="0" fontId="119" fillId="0" borderId="52" xfId="0" applyFont="1" applyBorder="1" applyAlignment="1">
      <alignment horizontal="left"/>
    </xf>
    <xf numFmtId="0" fontId="119" fillId="0" borderId="21" xfId="0" applyFont="1" applyBorder="1" applyAlignment="1">
      <alignment horizontal="center"/>
    </xf>
    <xf numFmtId="3" fontId="119" fillId="0" borderId="30" xfId="0" applyNumberFormat="1" applyFont="1" applyBorder="1" applyAlignment="1">
      <alignment horizontal="center"/>
    </xf>
    <xf numFmtId="3" fontId="118" fillId="0" borderId="30" xfId="0" applyNumberFormat="1" applyFont="1" applyBorder="1" applyAlignment="1">
      <alignment horizontal="center"/>
    </xf>
    <xf numFmtId="0" fontId="119" fillId="0" borderId="28" xfId="0" applyFont="1" applyBorder="1" applyAlignment="1">
      <alignment horizontal="center"/>
    </xf>
    <xf numFmtId="0" fontId="119" fillId="0" borderId="15" xfId="0" applyFont="1" applyBorder="1" applyAlignment="1">
      <alignment horizontal="left"/>
    </xf>
    <xf numFmtId="0" fontId="119" fillId="0" borderId="15" xfId="0" applyFont="1" applyBorder="1" applyAlignment="1">
      <alignment horizontal="center"/>
    </xf>
    <xf numFmtId="0" fontId="119" fillId="0" borderId="39" xfId="0" applyFont="1" applyBorder="1" applyAlignment="1">
      <alignment horizontal="center"/>
    </xf>
    <xf numFmtId="0" fontId="118" fillId="0" borderId="17" xfId="0" applyFont="1" applyBorder="1" applyAlignment="1">
      <alignment horizontal="left"/>
    </xf>
    <xf numFmtId="0" fontId="118" fillId="0" borderId="17" xfId="0" applyFont="1" applyBorder="1" applyAlignment="1">
      <alignment horizontal="center"/>
    </xf>
    <xf numFmtId="0" fontId="118" fillId="0" borderId="18" xfId="0" applyFont="1" applyBorder="1" applyAlignment="1">
      <alignment horizontal="center"/>
    </xf>
    <xf numFmtId="0" fontId="118" fillId="0" borderId="31" xfId="0" applyFont="1" applyBorder="1" applyAlignment="1">
      <alignment horizontal="center"/>
    </xf>
    <xf numFmtId="0" fontId="119" fillId="0" borderId="17" xfId="0" applyFont="1" applyBorder="1" applyAlignment="1">
      <alignment horizontal="left"/>
    </xf>
    <xf numFmtId="0" fontId="119" fillId="0" borderId="18" xfId="0" applyFont="1" applyBorder="1" applyAlignment="1">
      <alignment horizontal="center"/>
    </xf>
    <xf numFmtId="0" fontId="119" fillId="0" borderId="17" xfId="0" applyFont="1" applyBorder="1" applyAlignment="1">
      <alignment horizontal="center"/>
    </xf>
    <xf numFmtId="0" fontId="119" fillId="0" borderId="31" xfId="0" applyFont="1" applyBorder="1" applyAlignment="1">
      <alignment horizontal="center"/>
    </xf>
    <xf numFmtId="0" fontId="118" fillId="0" borderId="44" xfId="0" applyFont="1" applyBorder="1" applyAlignment="1">
      <alignment horizontal="center"/>
    </xf>
    <xf numFmtId="0" fontId="118" fillId="0" borderId="43" xfId="0" applyFont="1" applyBorder="1" applyAlignment="1">
      <alignment horizontal="center"/>
    </xf>
    <xf numFmtId="0" fontId="118" fillId="0" borderId="42" xfId="0" applyFont="1" applyBorder="1" applyAlignment="1">
      <alignment horizontal="center"/>
    </xf>
    <xf numFmtId="0" fontId="119" fillId="0" borderId="12" xfId="0" applyFont="1" applyBorder="1" applyAlignment="1">
      <alignment horizontal="left"/>
    </xf>
    <xf numFmtId="0" fontId="118" fillId="0" borderId="52" xfId="0" applyFont="1" applyBorder="1" applyAlignment="1">
      <alignment/>
    </xf>
    <xf numFmtId="0" fontId="118" fillId="0" borderId="52" xfId="0" applyFont="1" applyBorder="1" applyAlignment="1">
      <alignment horizontal="center"/>
    </xf>
    <xf numFmtId="0" fontId="118" fillId="0" borderId="53" xfId="0" applyFont="1" applyBorder="1" applyAlignment="1">
      <alignment horizontal="center"/>
    </xf>
    <xf numFmtId="0" fontId="118" fillId="0" borderId="13" xfId="0" applyFont="1" applyBorder="1" applyAlignment="1">
      <alignment/>
    </xf>
    <xf numFmtId="0" fontId="118" fillId="0" borderId="12" xfId="0" applyFont="1" applyBorder="1" applyAlignment="1">
      <alignment horizontal="left"/>
    </xf>
    <xf numFmtId="0" fontId="119" fillId="0" borderId="13" xfId="0" applyFont="1" applyFill="1" applyBorder="1" applyAlignment="1">
      <alignment horizontal="left"/>
    </xf>
    <xf numFmtId="0" fontId="119" fillId="0" borderId="13" xfId="0" applyFont="1" applyFill="1" applyBorder="1" applyAlignment="1">
      <alignment horizontal="center"/>
    </xf>
    <xf numFmtId="0" fontId="119" fillId="0" borderId="0" xfId="0" applyFont="1" applyFill="1" applyBorder="1" applyAlignment="1">
      <alignment horizontal="center"/>
    </xf>
    <xf numFmtId="0" fontId="119" fillId="0" borderId="30" xfId="0" applyFont="1" applyFill="1" applyBorder="1" applyAlignment="1">
      <alignment horizontal="center"/>
    </xf>
    <xf numFmtId="3" fontId="120" fillId="0" borderId="31" xfId="0" applyNumberFormat="1" applyFont="1" applyBorder="1" applyAlignment="1">
      <alignment horizontal="center"/>
    </xf>
    <xf numFmtId="0" fontId="119" fillId="0" borderId="44" xfId="0" applyFont="1" applyBorder="1" applyAlignment="1">
      <alignment horizontal="left"/>
    </xf>
    <xf numFmtId="0" fontId="119" fillId="0" borderId="44" xfId="0" applyFont="1" applyBorder="1" applyAlignment="1">
      <alignment horizontal="center"/>
    </xf>
    <xf numFmtId="0" fontId="119" fillId="0" borderId="43" xfId="0" applyFont="1" applyBorder="1" applyAlignment="1">
      <alignment horizontal="center"/>
    </xf>
    <xf numFmtId="0" fontId="119" fillId="0" borderId="42" xfId="0" applyFont="1" applyBorder="1" applyAlignment="1">
      <alignment horizontal="center"/>
    </xf>
    <xf numFmtId="0" fontId="118" fillId="0" borderId="28" xfId="0" applyFont="1" applyBorder="1" applyAlignment="1">
      <alignment horizontal="center"/>
    </xf>
    <xf numFmtId="172" fontId="119" fillId="0" borderId="30" xfId="42" applyNumberFormat="1" applyFont="1" applyBorder="1" applyAlignment="1" quotePrefix="1">
      <alignment horizontal="center"/>
    </xf>
    <xf numFmtId="3" fontId="119" fillId="0" borderId="30" xfId="42" applyNumberFormat="1" applyFont="1" applyBorder="1" applyAlignment="1" quotePrefix="1">
      <alignment horizontal="center"/>
    </xf>
    <xf numFmtId="3" fontId="119" fillId="0" borderId="31" xfId="0" applyNumberFormat="1" applyFont="1" applyBorder="1" applyAlignment="1">
      <alignment horizontal="center"/>
    </xf>
    <xf numFmtId="0" fontId="118" fillId="0" borderId="13" xfId="0" applyFont="1" applyFill="1" applyBorder="1" applyAlignment="1">
      <alignment horizontal="left"/>
    </xf>
    <xf numFmtId="0" fontId="118" fillId="0" borderId="13" xfId="0" applyFont="1" applyFill="1" applyBorder="1" applyAlignment="1">
      <alignment horizontal="center"/>
    </xf>
    <xf numFmtId="0" fontId="118" fillId="0" borderId="0" xfId="0" applyFont="1" applyFill="1" applyBorder="1" applyAlignment="1">
      <alignment horizontal="center"/>
    </xf>
    <xf numFmtId="0" fontId="118" fillId="0" borderId="30" xfId="0" applyFont="1" applyFill="1" applyBorder="1" applyAlignment="1">
      <alignment horizontal="center"/>
    </xf>
    <xf numFmtId="0" fontId="118" fillId="0" borderId="44" xfId="0" applyFont="1" applyFill="1" applyBorder="1" applyAlignment="1">
      <alignment horizontal="left"/>
    </xf>
    <xf numFmtId="0" fontId="118" fillId="0" borderId="44" xfId="0" applyFont="1" applyFill="1" applyBorder="1" applyAlignment="1">
      <alignment horizontal="center"/>
    </xf>
    <xf numFmtId="0" fontId="118" fillId="0" borderId="43" xfId="0" applyFont="1" applyFill="1" applyBorder="1" applyAlignment="1">
      <alignment horizontal="center"/>
    </xf>
    <xf numFmtId="0" fontId="118" fillId="0" borderId="42" xfId="0" applyFont="1" applyFill="1" applyBorder="1" applyAlignment="1">
      <alignment horizontal="center"/>
    </xf>
    <xf numFmtId="0" fontId="118" fillId="0" borderId="52" xfId="0" applyFont="1" applyBorder="1" applyAlignment="1">
      <alignment/>
    </xf>
    <xf numFmtId="0" fontId="121" fillId="0" borderId="17" xfId="0" applyFont="1" applyBorder="1" applyAlignment="1">
      <alignment horizontal="left"/>
    </xf>
    <xf numFmtId="0" fontId="121" fillId="0" borderId="17" xfId="0" applyFont="1" applyBorder="1" applyAlignment="1">
      <alignment horizontal="center"/>
    </xf>
    <xf numFmtId="0" fontId="121" fillId="0" borderId="31" xfId="0" applyFont="1" applyBorder="1" applyAlignment="1">
      <alignment horizontal="center"/>
    </xf>
    <xf numFmtId="0" fontId="121" fillId="0" borderId="13" xfId="0" applyFont="1" applyBorder="1" applyAlignment="1">
      <alignment horizontal="left"/>
    </xf>
    <xf numFmtId="0" fontId="121" fillId="0" borderId="13" xfId="0" applyFont="1" applyBorder="1" applyAlignment="1">
      <alignment horizontal="center"/>
    </xf>
    <xf numFmtId="0" fontId="121" fillId="0" borderId="28" xfId="0" applyFont="1" applyBorder="1" applyAlignment="1">
      <alignment horizontal="center"/>
    </xf>
    <xf numFmtId="0" fontId="121" fillId="0" borderId="44" xfId="0" applyFont="1" applyBorder="1" applyAlignment="1">
      <alignment horizontal="left"/>
    </xf>
    <xf numFmtId="0" fontId="121" fillId="0" borderId="44" xfId="0" applyFont="1" applyBorder="1" applyAlignment="1">
      <alignment horizontal="center"/>
    </xf>
    <xf numFmtId="0" fontId="121" fillId="0" borderId="45" xfId="0" applyFont="1" applyBorder="1" applyAlignment="1">
      <alignment horizontal="center"/>
    </xf>
    <xf numFmtId="0" fontId="122" fillId="0" borderId="13" xfId="0" applyFont="1" applyBorder="1" applyAlignment="1">
      <alignment horizontal="left"/>
    </xf>
    <xf numFmtId="0" fontId="122" fillId="0" borderId="13" xfId="0" applyFont="1" applyBorder="1" applyAlignment="1">
      <alignment horizontal="center"/>
    </xf>
    <xf numFmtId="0" fontId="122" fillId="0" borderId="30" xfId="0" applyFont="1" applyBorder="1" applyAlignment="1">
      <alignment horizontal="center"/>
    </xf>
    <xf numFmtId="0" fontId="122" fillId="0" borderId="28" xfId="0" applyFont="1" applyBorder="1" applyAlignment="1">
      <alignment horizontal="center"/>
    </xf>
    <xf numFmtId="0" fontId="121" fillId="0" borderId="0" xfId="0" applyFont="1" applyBorder="1" applyAlignment="1">
      <alignment horizontal="center"/>
    </xf>
    <xf numFmtId="0" fontId="121" fillId="0" borderId="30" xfId="0" applyFont="1" applyBorder="1" applyAlignment="1">
      <alignment horizontal="center"/>
    </xf>
    <xf numFmtId="3" fontId="121" fillId="0" borderId="30" xfId="0" applyNumberFormat="1" applyFont="1" applyBorder="1" applyAlignment="1">
      <alignment horizontal="center"/>
    </xf>
    <xf numFmtId="0" fontId="121" fillId="0" borderId="52" xfId="0" applyFont="1" applyBorder="1" applyAlignment="1">
      <alignment horizontal="left"/>
    </xf>
    <xf numFmtId="0" fontId="121" fillId="0" borderId="52" xfId="0" applyFont="1" applyBorder="1" applyAlignment="1">
      <alignment horizontal="center"/>
    </xf>
    <xf numFmtId="0" fontId="121" fillId="0" borderId="53" xfId="0" applyFont="1" applyBorder="1" applyAlignment="1">
      <alignment horizontal="center"/>
    </xf>
    <xf numFmtId="0" fontId="122" fillId="0" borderId="0" xfId="0" applyFont="1" applyBorder="1" applyAlignment="1">
      <alignment horizontal="center"/>
    </xf>
    <xf numFmtId="0" fontId="121" fillId="0" borderId="13" xfId="0" applyFont="1" applyBorder="1" applyAlignment="1">
      <alignment/>
    </xf>
    <xf numFmtId="0" fontId="122" fillId="0" borderId="13" xfId="0" applyFont="1" applyBorder="1" applyAlignment="1">
      <alignment/>
    </xf>
    <xf numFmtId="0" fontId="121" fillId="0" borderId="12" xfId="0" applyFont="1" applyBorder="1" applyAlignment="1">
      <alignment horizontal="left"/>
    </xf>
    <xf numFmtId="0" fontId="122" fillId="0" borderId="17" xfId="0" applyFont="1" applyBorder="1" applyAlignment="1">
      <alignment horizontal="left"/>
    </xf>
    <xf numFmtId="0" fontId="122" fillId="0" borderId="18" xfId="0" applyFont="1" applyBorder="1" applyAlignment="1">
      <alignment horizontal="center"/>
    </xf>
    <xf numFmtId="0" fontId="122" fillId="0" borderId="17" xfId="0" applyFont="1" applyBorder="1" applyAlignment="1">
      <alignment horizontal="center"/>
    </xf>
    <xf numFmtId="0" fontId="122" fillId="0" borderId="31" xfId="0" applyFont="1" applyBorder="1" applyAlignment="1">
      <alignment horizontal="center"/>
    </xf>
    <xf numFmtId="0" fontId="122" fillId="0" borderId="44" xfId="0" applyFont="1" applyBorder="1" applyAlignment="1">
      <alignment horizontal="left"/>
    </xf>
    <xf numFmtId="0" fontId="122" fillId="0" borderId="44" xfId="0" applyFont="1" applyBorder="1" applyAlignment="1">
      <alignment horizontal="center"/>
    </xf>
    <xf numFmtId="0" fontId="122" fillId="0" borderId="42" xfId="0" applyFont="1" applyBorder="1" applyAlignment="1">
      <alignment horizontal="center"/>
    </xf>
    <xf numFmtId="0" fontId="121" fillId="0" borderId="42" xfId="0" applyFont="1" applyBorder="1" applyAlignment="1">
      <alignment horizontal="center"/>
    </xf>
    <xf numFmtId="0" fontId="121" fillId="0" borderId="15" xfId="0" applyFont="1" applyBorder="1" applyAlignment="1">
      <alignment horizontal="left"/>
    </xf>
    <xf numFmtId="0" fontId="121" fillId="0" borderId="15" xfId="0" applyFont="1" applyBorder="1" applyAlignment="1">
      <alignment horizontal="center"/>
    </xf>
    <xf numFmtId="0" fontId="121" fillId="0" borderId="39" xfId="0" applyFont="1" applyBorder="1" applyAlignment="1">
      <alignment horizontal="center"/>
    </xf>
    <xf numFmtId="0" fontId="2" fillId="0" borderId="15" xfId="0" applyFont="1" applyFill="1" applyBorder="1" applyAlignment="1" quotePrefix="1">
      <alignment horizontal="center"/>
    </xf>
    <xf numFmtId="0" fontId="121" fillId="0" borderId="18" xfId="0" applyFont="1" applyBorder="1" applyAlignment="1">
      <alignment horizontal="center"/>
    </xf>
    <xf numFmtId="3" fontId="121" fillId="0" borderId="31" xfId="0" applyNumberFormat="1" applyFont="1" applyBorder="1" applyAlignment="1">
      <alignment horizontal="center"/>
    </xf>
    <xf numFmtId="0" fontId="121" fillId="0" borderId="12" xfId="0" applyFont="1" applyBorder="1" applyAlignment="1">
      <alignment horizontal="center"/>
    </xf>
    <xf numFmtId="0" fontId="123" fillId="0" borderId="13" xfId="0" applyFont="1" applyBorder="1" applyAlignment="1">
      <alignment horizontal="center"/>
    </xf>
    <xf numFmtId="0" fontId="123" fillId="0" borderId="30" xfId="0" applyFont="1" applyBorder="1" applyAlignment="1">
      <alignment horizontal="center"/>
    </xf>
    <xf numFmtId="3" fontId="123" fillId="0" borderId="30" xfId="0" applyNumberFormat="1" applyFont="1" applyBorder="1" applyAlignment="1">
      <alignment horizontal="center"/>
    </xf>
    <xf numFmtId="0" fontId="124" fillId="0" borderId="13" xfId="0" applyFont="1" applyBorder="1" applyAlignment="1">
      <alignment horizontal="center"/>
    </xf>
    <xf numFmtId="0" fontId="124" fillId="0" borderId="30" xfId="0" applyFont="1" applyBorder="1" applyAlignment="1">
      <alignment horizontal="center"/>
    </xf>
    <xf numFmtId="0" fontId="123" fillId="0" borderId="13" xfId="0" applyFont="1" applyBorder="1" applyAlignment="1">
      <alignment horizontal="left"/>
    </xf>
    <xf numFmtId="0" fontId="124" fillId="0" borderId="0" xfId="0" applyFont="1" applyBorder="1" applyAlignment="1">
      <alignment horizontal="center"/>
    </xf>
    <xf numFmtId="0" fontId="123" fillId="0" borderId="17" xfId="0" applyFont="1" applyBorder="1" applyAlignment="1">
      <alignment horizontal="left"/>
    </xf>
    <xf numFmtId="0" fontId="123" fillId="0" borderId="17" xfId="0" applyFont="1" applyBorder="1" applyAlignment="1">
      <alignment horizontal="center"/>
    </xf>
    <xf numFmtId="0" fontId="123" fillId="0" borderId="18" xfId="0" applyFont="1" applyBorder="1" applyAlignment="1">
      <alignment horizontal="center"/>
    </xf>
    <xf numFmtId="3" fontId="123" fillId="0" borderId="31" xfId="0" applyNumberFormat="1" applyFont="1" applyBorder="1" applyAlignment="1">
      <alignment horizontal="center"/>
    </xf>
    <xf numFmtId="0" fontId="124" fillId="0" borderId="13" xfId="0" applyFont="1" applyBorder="1" applyAlignment="1">
      <alignment horizontal="left"/>
    </xf>
    <xf numFmtId="0" fontId="123" fillId="0" borderId="0" xfId="0" applyFont="1" applyBorder="1" applyAlignment="1">
      <alignment horizontal="center"/>
    </xf>
    <xf numFmtId="0" fontId="124" fillId="0" borderId="17" xfId="0" applyFont="1" applyBorder="1" applyAlignment="1">
      <alignment horizontal="left"/>
    </xf>
    <xf numFmtId="0" fontId="124" fillId="0" borderId="17" xfId="0" applyFont="1" applyBorder="1" applyAlignment="1">
      <alignment horizontal="center"/>
    </xf>
    <xf numFmtId="0" fontId="124" fillId="0" borderId="31" xfId="0" applyFont="1" applyBorder="1" applyAlignment="1">
      <alignment horizontal="center"/>
    </xf>
    <xf numFmtId="0" fontId="124" fillId="0" borderId="44" xfId="0" applyFont="1" applyBorder="1" applyAlignment="1">
      <alignment horizontal="left"/>
    </xf>
    <xf numFmtId="0" fontId="124" fillId="0" borderId="44" xfId="0" applyFont="1" applyBorder="1" applyAlignment="1">
      <alignment horizontal="center"/>
    </xf>
    <xf numFmtId="0" fontId="124" fillId="0" borderId="42" xfId="0" applyFont="1" applyBorder="1" applyAlignment="1">
      <alignment horizontal="center"/>
    </xf>
    <xf numFmtId="0" fontId="123" fillId="0" borderId="52" xfId="0" applyFont="1" applyBorder="1" applyAlignment="1">
      <alignment horizontal="left"/>
    </xf>
    <xf numFmtId="0" fontId="123" fillId="0" borderId="52" xfId="0" applyFont="1" applyBorder="1" applyAlignment="1">
      <alignment horizontal="center"/>
    </xf>
    <xf numFmtId="0" fontId="123" fillId="0" borderId="53" xfId="0" applyFont="1" applyBorder="1" applyAlignment="1">
      <alignment horizontal="center"/>
    </xf>
    <xf numFmtId="0" fontId="124" fillId="0" borderId="18" xfId="0" applyFont="1" applyBorder="1" applyAlignment="1">
      <alignment horizontal="center"/>
    </xf>
    <xf numFmtId="3" fontId="125" fillId="0" borderId="30" xfId="42" applyNumberFormat="1" applyFont="1" applyBorder="1" applyAlignment="1">
      <alignment horizontal="center"/>
    </xf>
    <xf numFmtId="0" fontId="123" fillId="0" borderId="15" xfId="0" applyFont="1" applyBorder="1" applyAlignment="1">
      <alignment horizontal="left"/>
    </xf>
    <xf numFmtId="0" fontId="123" fillId="0" borderId="15" xfId="0" applyFont="1" applyBorder="1" applyAlignment="1">
      <alignment horizontal="center"/>
    </xf>
    <xf numFmtId="0" fontId="123" fillId="0" borderId="39" xfId="0" applyFont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5" borderId="115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1" fillId="36" borderId="115" xfId="0" applyFont="1" applyFill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" fillId="38" borderId="115" xfId="0" applyFont="1" applyFill="1" applyBorder="1" applyAlignment="1">
      <alignment horizontal="center"/>
    </xf>
    <xf numFmtId="0" fontId="1" fillId="12" borderId="11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40" borderId="115" xfId="0" applyFont="1" applyFill="1" applyBorder="1" applyAlignment="1">
      <alignment horizontal="center"/>
    </xf>
    <xf numFmtId="0" fontId="1" fillId="0" borderId="126" xfId="0" applyFont="1" applyBorder="1" applyAlignment="1">
      <alignment horizontal="center"/>
    </xf>
    <xf numFmtId="0" fontId="1" fillId="0" borderId="43" xfId="0" applyFont="1" applyBorder="1" applyAlignment="1" quotePrefix="1">
      <alignment horizontal="center"/>
    </xf>
    <xf numFmtId="0" fontId="1" fillId="0" borderId="15" xfId="0" applyFont="1" applyBorder="1" applyAlignment="1">
      <alignment horizontal="left"/>
    </xf>
    <xf numFmtId="0" fontId="1" fillId="41" borderId="115" xfId="0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" fillId="42" borderId="11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3" borderId="115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06" xfId="0" applyFont="1" applyBorder="1" applyAlignment="1">
      <alignment/>
    </xf>
    <xf numFmtId="0" fontId="1" fillId="0" borderId="104" xfId="0" applyFont="1" applyBorder="1" applyAlignment="1">
      <alignment/>
    </xf>
    <xf numFmtId="0" fontId="1" fillId="0" borderId="10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7" xfId="0" applyFont="1" applyBorder="1" applyAlignment="1">
      <alignment/>
    </xf>
    <xf numFmtId="0" fontId="1" fillId="0" borderId="128" xfId="0" applyFont="1" applyBorder="1" applyAlignment="1">
      <alignment/>
    </xf>
    <xf numFmtId="0" fontId="1" fillId="0" borderId="129" xfId="0" applyFont="1" applyBorder="1" applyAlignment="1">
      <alignment/>
    </xf>
    <xf numFmtId="0" fontId="1" fillId="0" borderId="130" xfId="0" applyFont="1" applyBorder="1" applyAlignment="1">
      <alignment/>
    </xf>
    <xf numFmtId="0" fontId="1" fillId="7" borderId="0" xfId="0" applyFont="1" applyFill="1" applyBorder="1" applyAlignment="1">
      <alignment horizontal="center"/>
    </xf>
    <xf numFmtId="0" fontId="2" fillId="33" borderId="108" xfId="0" applyFont="1" applyFill="1" applyBorder="1" applyAlignment="1">
      <alignment horizontal="center"/>
    </xf>
    <xf numFmtId="0" fontId="1" fillId="35" borderId="108" xfId="0" applyFont="1" applyFill="1" applyBorder="1" applyAlignment="1">
      <alignment horizontal="center"/>
    </xf>
    <xf numFmtId="0" fontId="1" fillId="36" borderId="108" xfId="0" applyFont="1" applyFill="1" applyBorder="1" applyAlignment="1">
      <alignment horizontal="center"/>
    </xf>
    <xf numFmtId="0" fontId="1" fillId="37" borderId="108" xfId="0" applyFont="1" applyFill="1" applyBorder="1" applyAlignment="1">
      <alignment horizontal="center"/>
    </xf>
    <xf numFmtId="0" fontId="1" fillId="38" borderId="108" xfId="0" applyFont="1" applyFill="1" applyBorder="1" applyAlignment="1">
      <alignment horizontal="center"/>
    </xf>
    <xf numFmtId="0" fontId="1" fillId="39" borderId="108" xfId="0" applyFont="1" applyFill="1" applyBorder="1" applyAlignment="1">
      <alignment horizontal="center"/>
    </xf>
    <xf numFmtId="0" fontId="1" fillId="12" borderId="108" xfId="0" applyFont="1" applyFill="1" applyBorder="1" applyAlignment="1">
      <alignment horizontal="center"/>
    </xf>
    <xf numFmtId="0" fontId="1" fillId="40" borderId="108" xfId="0" applyFont="1" applyFill="1" applyBorder="1" applyAlignment="1">
      <alignment horizontal="center"/>
    </xf>
    <xf numFmtId="0" fontId="1" fillId="41" borderId="108" xfId="0" applyFont="1" applyFill="1" applyBorder="1" applyAlignment="1">
      <alignment horizontal="center"/>
    </xf>
    <xf numFmtId="0" fontId="1" fillId="42" borderId="108" xfId="0" applyFont="1" applyFill="1" applyBorder="1" applyAlignment="1">
      <alignment horizontal="center"/>
    </xf>
    <xf numFmtId="0" fontId="1" fillId="43" borderId="108" xfId="0" applyFont="1" applyFill="1" applyBorder="1" applyAlignment="1">
      <alignment horizontal="center"/>
    </xf>
    <xf numFmtId="0" fontId="2" fillId="44" borderId="0" xfId="0" applyFont="1" applyFill="1" applyAlignment="1">
      <alignment/>
    </xf>
    <xf numFmtId="0" fontId="2" fillId="44" borderId="0" xfId="0" applyFont="1" applyFill="1" applyAlignment="1">
      <alignment horizontal="center"/>
    </xf>
    <xf numFmtId="0" fontId="1" fillId="44" borderId="0" xfId="0" applyFont="1" applyFill="1" applyAlignment="1">
      <alignment/>
    </xf>
    <xf numFmtId="0" fontId="1" fillId="44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0" borderId="5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/>
    </xf>
    <xf numFmtId="0" fontId="1" fillId="0" borderId="15" xfId="0" applyFont="1" applyFill="1" applyBorder="1" applyAlignment="1">
      <alignment horizontal="center" vertical="top"/>
    </xf>
    <xf numFmtId="0" fontId="1" fillId="0" borderId="54" xfId="0" applyFont="1" applyFill="1" applyBorder="1" applyAlignment="1">
      <alignment horizontal="center" vertical="top"/>
    </xf>
    <xf numFmtId="0" fontId="1" fillId="0" borderId="131" xfId="0" applyFont="1" applyBorder="1" applyAlignment="1">
      <alignment/>
    </xf>
    <xf numFmtId="0" fontId="1" fillId="0" borderId="132" xfId="0" applyFont="1" applyBorder="1" applyAlignment="1">
      <alignment/>
    </xf>
    <xf numFmtId="0" fontId="1" fillId="45" borderId="0" xfId="0" applyFont="1" applyFill="1" applyAlignment="1">
      <alignment horizontal="center"/>
    </xf>
    <xf numFmtId="0" fontId="2" fillId="45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1" fillId="0" borderId="66" xfId="0" applyFont="1" applyBorder="1" applyAlignment="1">
      <alignment horizontal="center"/>
    </xf>
    <xf numFmtId="0" fontId="1" fillId="45" borderId="36" xfId="0" applyFont="1" applyFill="1" applyBorder="1" applyAlignment="1">
      <alignment horizontal="center"/>
    </xf>
    <xf numFmtId="0" fontId="1" fillId="45" borderId="0" xfId="0" applyFont="1" applyFill="1" applyBorder="1" applyAlignment="1">
      <alignment horizontal="center"/>
    </xf>
    <xf numFmtId="0" fontId="2" fillId="45" borderId="0" xfId="0" applyFont="1" applyFill="1" applyBorder="1" applyAlignment="1">
      <alignment horizontal="center"/>
    </xf>
    <xf numFmtId="0" fontId="2" fillId="45" borderId="28" xfId="0" applyFont="1" applyFill="1" applyBorder="1" applyAlignment="1">
      <alignment horizontal="center"/>
    </xf>
    <xf numFmtId="0" fontId="1" fillId="45" borderId="28" xfId="0" applyFont="1" applyFill="1" applyBorder="1" applyAlignment="1">
      <alignment horizontal="center"/>
    </xf>
    <xf numFmtId="0" fontId="1" fillId="7" borderId="36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1" fillId="32" borderId="67" xfId="0" applyFont="1" applyFill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36" borderId="36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1" fillId="45" borderId="59" xfId="0" applyFont="1" applyFill="1" applyBorder="1" applyAlignment="1">
      <alignment horizontal="center"/>
    </xf>
    <xf numFmtId="0" fontId="1" fillId="45" borderId="57" xfId="0" applyFont="1" applyFill="1" applyBorder="1" applyAlignment="1">
      <alignment horizontal="center"/>
    </xf>
    <xf numFmtId="0" fontId="1" fillId="45" borderId="58" xfId="0" applyFont="1" applyFill="1" applyBorder="1" applyAlignment="1">
      <alignment horizontal="center"/>
    </xf>
    <xf numFmtId="0" fontId="119" fillId="0" borderId="17" xfId="0" applyFont="1" applyFill="1" applyBorder="1" applyAlignment="1">
      <alignment horizontal="left"/>
    </xf>
    <xf numFmtId="0" fontId="119" fillId="0" borderId="18" xfId="0" applyFont="1" applyFill="1" applyBorder="1" applyAlignment="1">
      <alignment horizontal="center"/>
    </xf>
    <xf numFmtId="0" fontId="119" fillId="0" borderId="17" xfId="0" applyFont="1" applyFill="1" applyBorder="1" applyAlignment="1">
      <alignment horizontal="center"/>
    </xf>
    <xf numFmtId="0" fontId="119" fillId="0" borderId="31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2" fillId="32" borderId="67" xfId="0" applyFont="1" applyFill="1" applyBorder="1" applyAlignment="1">
      <alignment horizontal="center"/>
    </xf>
    <xf numFmtId="0" fontId="2" fillId="45" borderId="57" xfId="0" applyFont="1" applyFill="1" applyBorder="1" applyAlignment="1">
      <alignment horizontal="center"/>
    </xf>
    <xf numFmtId="0" fontId="1" fillId="0" borderId="12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36" borderId="117" xfId="0" applyFont="1" applyFill="1" applyBorder="1" applyAlignment="1">
      <alignment horizontal="center"/>
    </xf>
    <xf numFmtId="0" fontId="1" fillId="0" borderId="97" xfId="0" applyFont="1" applyBorder="1" applyAlignment="1">
      <alignment horizontal="center"/>
    </xf>
    <xf numFmtId="0" fontId="1" fillId="0" borderId="95" xfId="0" applyFont="1" applyBorder="1" applyAlignment="1">
      <alignment horizontal="center"/>
    </xf>
    <xf numFmtId="0" fontId="121" fillId="0" borderId="30" xfId="0" applyFont="1" applyFill="1" applyBorder="1" applyAlignment="1">
      <alignment horizontal="center"/>
    </xf>
    <xf numFmtId="0" fontId="122" fillId="0" borderId="30" xfId="0" applyFont="1" applyFill="1" applyBorder="1" applyAlignment="1">
      <alignment horizontal="center"/>
    </xf>
    <xf numFmtId="0" fontId="126" fillId="0" borderId="0" xfId="0" applyFont="1" applyAlignment="1">
      <alignment horizontal="center"/>
    </xf>
    <xf numFmtId="0" fontId="117" fillId="44" borderId="0" xfId="0" applyFont="1" applyFill="1" applyAlignment="1">
      <alignment/>
    </xf>
    <xf numFmtId="0" fontId="2" fillId="44" borderId="0" xfId="0" applyFont="1" applyFill="1" applyBorder="1" applyAlignment="1">
      <alignment/>
    </xf>
    <xf numFmtId="0" fontId="2" fillId="44" borderId="0" xfId="0" applyFont="1" applyFill="1" applyBorder="1" applyAlignment="1">
      <alignment horizontal="center"/>
    </xf>
    <xf numFmtId="0" fontId="2" fillId="44" borderId="15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7" fillId="0" borderId="0" xfId="0" applyFont="1" applyBorder="1" applyAlignment="1">
      <alignment horizontal="center" vertical="center"/>
    </xf>
    <xf numFmtId="0" fontId="126" fillId="0" borderId="0" xfId="0" applyFont="1" applyBorder="1" applyAlignment="1">
      <alignment horizontal="center"/>
    </xf>
    <xf numFmtId="0" fontId="117" fillId="32" borderId="0" xfId="0" applyFont="1" applyFill="1" applyBorder="1" applyAlignment="1">
      <alignment horizontal="center"/>
    </xf>
    <xf numFmtId="0" fontId="118" fillId="0" borderId="15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21" fillId="0" borderId="13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1" fillId="33" borderId="115" xfId="0" applyFont="1" applyFill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44" borderId="0" xfId="0" applyFont="1" applyFill="1" applyAlignment="1">
      <alignment horizontal="right"/>
    </xf>
    <xf numFmtId="0" fontId="1" fillId="45" borderId="0" xfId="0" applyFont="1" applyFill="1" applyAlignment="1">
      <alignment horizontal="right"/>
    </xf>
    <xf numFmtId="0" fontId="1" fillId="7" borderId="0" xfId="0" applyFont="1" applyFill="1" applyAlignment="1">
      <alignment horizontal="right"/>
    </xf>
    <xf numFmtId="0" fontId="1" fillId="36" borderId="0" xfId="0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0" fontId="126" fillId="0" borderId="0" xfId="0" applyFont="1" applyFill="1" applyBorder="1" applyAlignment="1">
      <alignment horizontal="center"/>
    </xf>
    <xf numFmtId="0" fontId="118" fillId="0" borderId="12" xfId="0" applyFont="1" applyFill="1" applyBorder="1" applyAlignment="1">
      <alignment horizontal="left"/>
    </xf>
    <xf numFmtId="3" fontId="119" fillId="0" borderId="30" xfId="0" applyNumberFormat="1" applyFont="1" applyFill="1" applyBorder="1" applyAlignment="1">
      <alignment horizontal="center"/>
    </xf>
    <xf numFmtId="0" fontId="117" fillId="0" borderId="44" xfId="0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26" fillId="0" borderId="0" xfId="0" applyFont="1" applyFill="1" applyBorder="1" applyAlignment="1">
      <alignment/>
    </xf>
    <xf numFmtId="0" fontId="126" fillId="0" borderId="13" xfId="0" applyFont="1" applyFill="1" applyBorder="1" applyAlignment="1">
      <alignment/>
    </xf>
    <xf numFmtId="0" fontId="126" fillId="0" borderId="30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126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121" fillId="0" borderId="13" xfId="0" applyFont="1" applyFill="1" applyBorder="1" applyAlignment="1">
      <alignment horizontal="center"/>
    </xf>
    <xf numFmtId="0" fontId="121" fillId="0" borderId="0" xfId="0" applyFont="1" applyFill="1" applyBorder="1" applyAlignment="1">
      <alignment horizontal="center"/>
    </xf>
    <xf numFmtId="0" fontId="122" fillId="0" borderId="13" xfId="0" applyFont="1" applyFill="1" applyBorder="1" applyAlignment="1">
      <alignment horizontal="left"/>
    </xf>
    <xf numFmtId="0" fontId="122" fillId="0" borderId="13" xfId="0" applyFont="1" applyFill="1" applyBorder="1" applyAlignment="1">
      <alignment horizontal="center"/>
    </xf>
    <xf numFmtId="0" fontId="122" fillId="0" borderId="0" xfId="0" applyFont="1" applyFill="1" applyBorder="1" applyAlignment="1">
      <alignment horizontal="center"/>
    </xf>
    <xf numFmtId="0" fontId="122" fillId="0" borderId="17" xfId="0" applyFont="1" applyFill="1" applyBorder="1" applyAlignment="1">
      <alignment horizontal="left"/>
    </xf>
    <xf numFmtId="0" fontId="122" fillId="0" borderId="17" xfId="0" applyFont="1" applyFill="1" applyBorder="1" applyAlignment="1">
      <alignment horizontal="center"/>
    </xf>
    <xf numFmtId="0" fontId="122" fillId="0" borderId="18" xfId="0" applyFont="1" applyFill="1" applyBorder="1" applyAlignment="1">
      <alignment horizontal="center"/>
    </xf>
    <xf numFmtId="0" fontId="122" fillId="0" borderId="31" xfId="0" applyFont="1" applyFill="1" applyBorder="1" applyAlignment="1">
      <alignment horizontal="center"/>
    </xf>
    <xf numFmtId="0" fontId="121" fillId="0" borderId="28" xfId="0" applyFont="1" applyFill="1" applyBorder="1" applyAlignment="1">
      <alignment horizontal="center"/>
    </xf>
    <xf numFmtId="0" fontId="123" fillId="0" borderId="13" xfId="0" applyFont="1" applyFill="1" applyBorder="1" applyAlignment="1">
      <alignment horizontal="left"/>
    </xf>
    <xf numFmtId="0" fontId="123" fillId="0" borderId="13" xfId="0" applyFont="1" applyFill="1" applyBorder="1" applyAlignment="1">
      <alignment horizontal="center"/>
    </xf>
    <xf numFmtId="0" fontId="123" fillId="0" borderId="0" xfId="0" applyFont="1" applyFill="1" applyBorder="1" applyAlignment="1">
      <alignment horizontal="center"/>
    </xf>
    <xf numFmtId="0" fontId="123" fillId="0" borderId="30" xfId="0" applyFont="1" applyFill="1" applyBorder="1" applyAlignment="1">
      <alignment horizontal="center"/>
    </xf>
    <xf numFmtId="0" fontId="124" fillId="0" borderId="13" xfId="0" applyFont="1" applyFill="1" applyBorder="1" applyAlignment="1">
      <alignment horizontal="left"/>
    </xf>
    <xf numFmtId="0" fontId="124" fillId="0" borderId="13" xfId="0" applyFont="1" applyFill="1" applyBorder="1" applyAlignment="1">
      <alignment horizontal="center"/>
    </xf>
    <xf numFmtId="0" fontId="124" fillId="0" borderId="0" xfId="0" applyFont="1" applyFill="1" applyBorder="1" applyAlignment="1">
      <alignment horizontal="center"/>
    </xf>
    <xf numFmtId="0" fontId="124" fillId="0" borderId="30" xfId="0" applyFont="1" applyFill="1" applyBorder="1" applyAlignment="1">
      <alignment horizontal="center"/>
    </xf>
    <xf numFmtId="0" fontId="1" fillId="0" borderId="105" xfId="0" applyFont="1" applyFill="1" applyBorder="1" applyAlignment="1">
      <alignment horizontal="center"/>
    </xf>
    <xf numFmtId="0" fontId="118" fillId="0" borderId="16" xfId="0" applyFont="1" applyFill="1" applyBorder="1" applyAlignment="1">
      <alignment horizontal="left"/>
    </xf>
    <xf numFmtId="0" fontId="124" fillId="0" borderId="44" xfId="0" applyFont="1" applyFill="1" applyBorder="1" applyAlignment="1">
      <alignment horizontal="left"/>
    </xf>
    <xf numFmtId="0" fontId="124" fillId="0" borderId="44" xfId="0" applyFont="1" applyFill="1" applyBorder="1" applyAlignment="1">
      <alignment horizontal="center"/>
    </xf>
    <xf numFmtId="0" fontId="124" fillId="0" borderId="43" xfId="0" applyFont="1" applyFill="1" applyBorder="1" applyAlignment="1">
      <alignment horizontal="center"/>
    </xf>
    <xf numFmtId="0" fontId="124" fillId="0" borderId="42" xfId="0" applyFont="1" applyFill="1" applyBorder="1" applyAlignment="1">
      <alignment horizontal="center"/>
    </xf>
    <xf numFmtId="0" fontId="117" fillId="0" borderId="1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left"/>
    </xf>
    <xf numFmtId="0" fontId="126" fillId="0" borderId="15" xfId="0" applyFont="1" applyFill="1" applyBorder="1" applyAlignment="1">
      <alignment horizontal="center"/>
    </xf>
    <xf numFmtId="0" fontId="117" fillId="0" borderId="13" xfId="0" applyFont="1" applyFill="1" applyBorder="1" applyAlignment="1">
      <alignment horizontal="left"/>
    </xf>
    <xf numFmtId="0" fontId="117" fillId="0" borderId="0" xfId="0" applyFont="1" applyFill="1" applyBorder="1" applyAlignment="1">
      <alignment horizontal="center"/>
    </xf>
    <xf numFmtId="0" fontId="117" fillId="0" borderId="30" xfId="0" applyFont="1" applyFill="1" applyBorder="1" applyAlignment="1">
      <alignment horizontal="center"/>
    </xf>
    <xf numFmtId="0" fontId="128" fillId="0" borderId="17" xfId="0" applyFont="1" applyFill="1" applyBorder="1" applyAlignment="1">
      <alignment horizontal="center"/>
    </xf>
    <xf numFmtId="0" fontId="128" fillId="0" borderId="18" xfId="0" applyFont="1" applyFill="1" applyBorder="1" applyAlignment="1">
      <alignment horizontal="center"/>
    </xf>
    <xf numFmtId="0" fontId="128" fillId="0" borderId="31" xfId="0" applyFont="1" applyFill="1" applyBorder="1" applyAlignment="1">
      <alignment horizontal="center"/>
    </xf>
    <xf numFmtId="0" fontId="118" fillId="0" borderId="17" xfId="0" applyFont="1" applyFill="1" applyBorder="1" applyAlignment="1">
      <alignment horizontal="left"/>
    </xf>
    <xf numFmtId="0" fontId="118" fillId="0" borderId="18" xfId="0" applyFont="1" applyFill="1" applyBorder="1" applyAlignment="1">
      <alignment horizontal="center"/>
    </xf>
    <xf numFmtId="0" fontId="118" fillId="0" borderId="17" xfId="0" applyFont="1" applyFill="1" applyBorder="1" applyAlignment="1">
      <alignment horizontal="center"/>
    </xf>
    <xf numFmtId="0" fontId="118" fillId="0" borderId="31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129" fillId="0" borderId="13" xfId="0" applyFont="1" applyFill="1" applyBorder="1" applyAlignment="1">
      <alignment vertical="center"/>
    </xf>
    <xf numFmtId="0" fontId="130" fillId="0" borderId="0" xfId="0" applyFont="1" applyBorder="1" applyAlignment="1">
      <alignment/>
    </xf>
    <xf numFmtId="0" fontId="126" fillId="0" borderId="11" xfId="0" applyFont="1" applyBorder="1" applyAlignment="1">
      <alignment horizontal="center"/>
    </xf>
    <xf numFmtId="0" fontId="117" fillId="0" borderId="14" xfId="0" applyFont="1" applyBorder="1" applyAlignment="1">
      <alignment horizontal="center"/>
    </xf>
    <xf numFmtId="0" fontId="119" fillId="34" borderId="13" xfId="0" applyFont="1" applyFill="1" applyBorder="1" applyAlignment="1">
      <alignment horizontal="left"/>
    </xf>
    <xf numFmtId="0" fontId="119" fillId="34" borderId="13" xfId="0" applyFont="1" applyFill="1" applyBorder="1" applyAlignment="1">
      <alignment horizontal="center"/>
    </xf>
    <xf numFmtId="0" fontId="119" fillId="34" borderId="0" xfId="0" applyFont="1" applyFill="1" applyBorder="1" applyAlignment="1">
      <alignment horizontal="center"/>
    </xf>
    <xf numFmtId="3" fontId="131" fillId="34" borderId="30" xfId="42" applyNumberFormat="1" applyFont="1" applyFill="1" applyBorder="1" applyAlignment="1">
      <alignment horizontal="center"/>
    </xf>
    <xf numFmtId="0" fontId="118" fillId="34" borderId="13" xfId="0" applyFont="1" applyFill="1" applyBorder="1" applyAlignment="1">
      <alignment horizontal="left"/>
    </xf>
    <xf numFmtId="0" fontId="123" fillId="34" borderId="13" xfId="0" applyFont="1" applyFill="1" applyBorder="1" applyAlignment="1">
      <alignment horizontal="left"/>
    </xf>
    <xf numFmtId="0" fontId="123" fillId="34" borderId="13" xfId="0" applyFont="1" applyFill="1" applyBorder="1" applyAlignment="1">
      <alignment horizontal="center"/>
    </xf>
    <xf numFmtId="0" fontId="123" fillId="34" borderId="0" xfId="0" applyFont="1" applyFill="1" applyBorder="1" applyAlignment="1">
      <alignment horizontal="center"/>
    </xf>
    <xf numFmtId="3" fontId="132" fillId="34" borderId="30" xfId="42" applyNumberFormat="1" applyFont="1" applyFill="1" applyBorder="1" applyAlignment="1">
      <alignment horizontal="center"/>
    </xf>
    <xf numFmtId="0" fontId="124" fillId="34" borderId="13" xfId="0" applyFont="1" applyFill="1" applyBorder="1" applyAlignment="1">
      <alignment horizontal="left"/>
    </xf>
    <xf numFmtId="0" fontId="124" fillId="34" borderId="13" xfId="0" applyFont="1" applyFill="1" applyBorder="1" applyAlignment="1">
      <alignment horizontal="center"/>
    </xf>
    <xf numFmtId="0" fontId="124" fillId="34" borderId="0" xfId="0" applyFont="1" applyFill="1" applyBorder="1" applyAlignment="1">
      <alignment horizontal="center"/>
    </xf>
    <xf numFmtId="3" fontId="133" fillId="34" borderId="30" xfId="42" applyNumberFormat="1" applyFont="1" applyFill="1" applyBorder="1" applyAlignment="1">
      <alignment horizontal="center"/>
    </xf>
    <xf numFmtId="0" fontId="118" fillId="0" borderId="52" xfId="0" applyFont="1" applyBorder="1" applyAlignment="1">
      <alignment horizontal="left"/>
    </xf>
    <xf numFmtId="0" fontId="118" fillId="0" borderId="21" xfId="0" applyFont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119" fillId="6" borderId="13" xfId="0" applyFont="1" applyFill="1" applyBorder="1" applyAlignment="1">
      <alignment horizontal="left"/>
    </xf>
    <xf numFmtId="0" fontId="119" fillId="6" borderId="13" xfId="0" applyFont="1" applyFill="1" applyBorder="1" applyAlignment="1">
      <alignment horizontal="center"/>
    </xf>
    <xf numFmtId="0" fontId="119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left"/>
    </xf>
    <xf numFmtId="0" fontId="2" fillId="6" borderId="13" xfId="0" applyFont="1" applyFill="1" applyBorder="1" applyAlignment="1">
      <alignment horizontal="center"/>
    </xf>
    <xf numFmtId="0" fontId="2" fillId="6" borderId="13" xfId="0" applyFont="1" applyFill="1" applyBorder="1" applyAlignment="1">
      <alignment/>
    </xf>
    <xf numFmtId="0" fontId="1" fillId="6" borderId="15" xfId="0" applyFont="1" applyFill="1" applyBorder="1" applyAlignment="1">
      <alignment horizontal="center"/>
    </xf>
    <xf numFmtId="0" fontId="2" fillId="6" borderId="15" xfId="0" applyFont="1" applyFill="1" applyBorder="1" applyAlignment="1">
      <alignment/>
    </xf>
    <xf numFmtId="0" fontId="2" fillId="6" borderId="39" xfId="0" applyFont="1" applyFill="1" applyBorder="1" applyAlignment="1">
      <alignment/>
    </xf>
    <xf numFmtId="0" fontId="2" fillId="6" borderId="3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1" fillId="6" borderId="105" xfId="0" applyFont="1" applyFill="1" applyBorder="1" applyAlignment="1">
      <alignment horizontal="center"/>
    </xf>
    <xf numFmtId="172" fontId="131" fillId="0" borderId="30" xfId="42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 quotePrefix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1" fillId="0" borderId="104" xfId="0" applyFont="1" applyFill="1" applyBorder="1" applyAlignment="1">
      <alignment horizontal="center"/>
    </xf>
    <xf numFmtId="0" fontId="126" fillId="0" borderId="24" xfId="0" applyFont="1" applyBorder="1" applyAlignment="1">
      <alignment horizontal="left"/>
    </xf>
    <xf numFmtId="0" fontId="134" fillId="0" borderId="0" xfId="0" applyFont="1" applyBorder="1" applyAlignment="1">
      <alignment horizontal="left"/>
    </xf>
    <xf numFmtId="0" fontId="126" fillId="0" borderId="0" xfId="0" applyFont="1" applyBorder="1" applyAlignment="1">
      <alignment horizontal="left"/>
    </xf>
    <xf numFmtId="0" fontId="126" fillId="0" borderId="0" xfId="0" applyFont="1" applyBorder="1" applyAlignment="1">
      <alignment/>
    </xf>
    <xf numFmtId="0" fontId="134" fillId="0" borderId="0" xfId="0" applyFont="1" applyBorder="1" applyAlignment="1">
      <alignment/>
    </xf>
    <xf numFmtId="0" fontId="134" fillId="0" borderId="61" xfId="0" applyFont="1" applyBorder="1" applyAlignment="1">
      <alignment/>
    </xf>
    <xf numFmtId="0" fontId="134" fillId="0" borderId="11" xfId="0" applyFont="1" applyBorder="1" applyAlignment="1">
      <alignment horizontal="center"/>
    </xf>
    <xf numFmtId="0" fontId="134" fillId="0" borderId="24" xfId="0" applyFont="1" applyBorder="1" applyAlignment="1">
      <alignment horizontal="center"/>
    </xf>
    <xf numFmtId="0" fontId="126" fillId="0" borderId="30" xfId="0" applyFont="1" applyBorder="1" applyAlignment="1">
      <alignment horizontal="center"/>
    </xf>
    <xf numFmtId="0" fontId="126" fillId="0" borderId="28" xfId="0" applyFont="1" applyBorder="1" applyAlignment="1">
      <alignment horizontal="center"/>
    </xf>
    <xf numFmtId="0" fontId="126" fillId="6" borderId="0" xfId="0" applyFont="1" applyFill="1" applyBorder="1" applyAlignment="1">
      <alignment horizontal="left"/>
    </xf>
    <xf numFmtId="0" fontId="1" fillId="6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19" fillId="0" borderId="28" xfId="0" applyFont="1" applyFill="1" applyBorder="1" applyAlignment="1">
      <alignment horizontal="center"/>
    </xf>
    <xf numFmtId="0" fontId="124" fillId="0" borderId="17" xfId="0" applyFont="1" applyFill="1" applyBorder="1" applyAlignment="1">
      <alignment horizontal="left"/>
    </xf>
    <xf numFmtId="0" fontId="124" fillId="0" borderId="17" xfId="0" applyFont="1" applyFill="1" applyBorder="1" applyAlignment="1">
      <alignment horizontal="center"/>
    </xf>
    <xf numFmtId="0" fontId="124" fillId="0" borderId="18" xfId="0" applyFont="1" applyFill="1" applyBorder="1" applyAlignment="1">
      <alignment horizontal="center"/>
    </xf>
    <xf numFmtId="0" fontId="124" fillId="0" borderId="31" xfId="0" applyFont="1" applyFill="1" applyBorder="1" applyAlignment="1">
      <alignment horizontal="center"/>
    </xf>
    <xf numFmtId="0" fontId="123" fillId="0" borderId="0" xfId="0" applyFont="1" applyBorder="1" applyAlignment="1">
      <alignment horizontal="left"/>
    </xf>
    <xf numFmtId="0" fontId="2" fillId="0" borderId="52" xfId="0" applyFont="1" applyFill="1" applyBorder="1" applyAlignment="1" quotePrefix="1">
      <alignment horizontal="center"/>
    </xf>
    <xf numFmtId="0" fontId="2" fillId="32" borderId="104" xfId="0" applyFont="1" applyFill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2" fillId="32" borderId="105" xfId="0" applyFont="1" applyFill="1" applyBorder="1" applyAlignment="1">
      <alignment horizontal="center"/>
    </xf>
    <xf numFmtId="0" fontId="2" fillId="0" borderId="105" xfId="0" applyFont="1" applyBorder="1" applyAlignment="1">
      <alignment horizontal="center"/>
    </xf>
    <xf numFmtId="0" fontId="1" fillId="0" borderId="133" xfId="0" applyFont="1" applyBorder="1" applyAlignment="1">
      <alignment horizontal="center"/>
    </xf>
    <xf numFmtId="0" fontId="2" fillId="0" borderId="126" xfId="0" applyFont="1" applyBorder="1" applyAlignment="1">
      <alignment horizontal="center"/>
    </xf>
    <xf numFmtId="0" fontId="119" fillId="0" borderId="21" xfId="0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32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26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 horizontal="center"/>
    </xf>
    <xf numFmtId="0" fontId="119" fillId="0" borderId="13" xfId="0" applyFont="1" applyBorder="1" applyAlignment="1">
      <alignment/>
    </xf>
    <xf numFmtId="0" fontId="1" fillId="0" borderId="0" xfId="0" applyFont="1" applyFill="1" applyBorder="1" applyAlignment="1">
      <alignment horizontal="center" vertical="top"/>
    </xf>
    <xf numFmtId="0" fontId="2" fillId="0" borderId="21" xfId="0" applyFont="1" applyFill="1" applyBorder="1" applyAlignment="1" quotePrefix="1">
      <alignment horizontal="center"/>
    </xf>
    <xf numFmtId="0" fontId="19" fillId="32" borderId="18" xfId="0" applyFont="1" applyFill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119" fillId="0" borderId="52" xfId="0" applyFont="1" applyFill="1" applyBorder="1" applyAlignment="1">
      <alignment horizontal="left"/>
    </xf>
    <xf numFmtId="0" fontId="119" fillId="0" borderId="52" xfId="0" applyFont="1" applyFill="1" applyBorder="1" applyAlignment="1">
      <alignment horizontal="center"/>
    </xf>
    <xf numFmtId="0" fontId="119" fillId="0" borderId="65" xfId="0" applyFont="1" applyFill="1" applyBorder="1" applyAlignment="1">
      <alignment horizontal="center"/>
    </xf>
    <xf numFmtId="0" fontId="119" fillId="0" borderId="53" xfId="0" applyFont="1" applyFill="1" applyBorder="1" applyAlignment="1">
      <alignment horizontal="center"/>
    </xf>
    <xf numFmtId="0" fontId="124" fillId="0" borderId="29" xfId="0" applyFont="1" applyFill="1" applyBorder="1" applyAlignment="1">
      <alignment horizontal="center"/>
    </xf>
    <xf numFmtId="0" fontId="118" fillId="0" borderId="17" xfId="0" applyFont="1" applyBorder="1" applyAlignment="1">
      <alignment/>
    </xf>
    <xf numFmtId="0" fontId="124" fillId="0" borderId="52" xfId="0" applyFont="1" applyBorder="1" applyAlignment="1">
      <alignment horizontal="left"/>
    </xf>
    <xf numFmtId="0" fontId="128" fillId="0" borderId="44" xfId="0" applyFont="1" applyFill="1" applyBorder="1" applyAlignment="1">
      <alignment horizontal="left"/>
    </xf>
    <xf numFmtId="0" fontId="128" fillId="0" borderId="44" xfId="0" applyFont="1" applyFill="1" applyBorder="1" applyAlignment="1">
      <alignment horizontal="center"/>
    </xf>
    <xf numFmtId="0" fontId="128" fillId="0" borderId="43" xfId="0" applyFont="1" applyFill="1" applyBorder="1" applyAlignment="1">
      <alignment horizontal="center"/>
    </xf>
    <xf numFmtId="0" fontId="128" fillId="0" borderId="42" xfId="0" applyFont="1" applyFill="1" applyBorder="1" applyAlignment="1">
      <alignment horizontal="center"/>
    </xf>
    <xf numFmtId="0" fontId="2" fillId="46" borderId="0" xfId="0" applyFont="1" applyFill="1" applyBorder="1" applyAlignment="1">
      <alignment horizontal="center"/>
    </xf>
    <xf numFmtId="0" fontId="2" fillId="46" borderId="18" xfId="0" applyFont="1" applyFill="1" applyBorder="1" applyAlignment="1">
      <alignment horizontal="center"/>
    </xf>
    <xf numFmtId="0" fontId="2" fillId="46" borderId="21" xfId="0" applyFont="1" applyFill="1" applyBorder="1" applyAlignment="1">
      <alignment horizontal="center"/>
    </xf>
    <xf numFmtId="0" fontId="129" fillId="46" borderId="0" xfId="0" applyFont="1" applyFill="1" applyBorder="1" applyAlignment="1">
      <alignment vertical="center"/>
    </xf>
    <xf numFmtId="0" fontId="2" fillId="46" borderId="43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top"/>
    </xf>
    <xf numFmtId="0" fontId="119" fillId="0" borderId="44" xfId="0" applyFont="1" applyFill="1" applyBorder="1" applyAlignment="1">
      <alignment horizontal="left"/>
    </xf>
    <xf numFmtId="0" fontId="119" fillId="0" borderId="44" xfId="0" applyFont="1" applyFill="1" applyBorder="1" applyAlignment="1">
      <alignment horizontal="center"/>
    </xf>
    <xf numFmtId="0" fontId="119" fillId="0" borderId="43" xfId="0" applyFont="1" applyFill="1" applyBorder="1" applyAlignment="1">
      <alignment horizontal="center"/>
    </xf>
    <xf numFmtId="0" fontId="119" fillId="0" borderId="42" xfId="0" applyFont="1" applyFill="1" applyBorder="1" applyAlignment="1">
      <alignment horizontal="center"/>
    </xf>
    <xf numFmtId="0" fontId="13" fillId="15" borderId="0" xfId="0" applyFont="1" applyFill="1" applyAlignment="1">
      <alignment horizontal="center"/>
    </xf>
    <xf numFmtId="0" fontId="2" fillId="32" borderId="134" xfId="0" applyFont="1" applyFill="1" applyBorder="1" applyAlignment="1">
      <alignment horizontal="center"/>
    </xf>
    <xf numFmtId="0" fontId="2" fillId="32" borderId="135" xfId="0" applyFont="1" applyFill="1" applyBorder="1" applyAlignment="1">
      <alignment horizontal="center"/>
    </xf>
    <xf numFmtId="0" fontId="2" fillId="32" borderId="136" xfId="0" applyFont="1" applyFill="1" applyBorder="1" applyAlignment="1">
      <alignment horizontal="center"/>
    </xf>
    <xf numFmtId="0" fontId="2" fillId="32" borderId="137" xfId="0" applyFont="1" applyFill="1" applyBorder="1" applyAlignment="1">
      <alignment horizontal="center"/>
    </xf>
    <xf numFmtId="0" fontId="2" fillId="32" borderId="138" xfId="0" applyFont="1" applyFill="1" applyBorder="1" applyAlignment="1">
      <alignment horizontal="center"/>
    </xf>
    <xf numFmtId="0" fontId="2" fillId="32" borderId="139" xfId="0" applyFont="1" applyFill="1" applyBorder="1" applyAlignment="1">
      <alignment horizontal="center"/>
    </xf>
    <xf numFmtId="0" fontId="2" fillId="32" borderId="140" xfId="0" applyFont="1" applyFill="1" applyBorder="1" applyAlignment="1">
      <alignment horizontal="center"/>
    </xf>
    <xf numFmtId="0" fontId="2" fillId="32" borderId="141" xfId="0" applyFont="1" applyFill="1" applyBorder="1" applyAlignment="1">
      <alignment horizontal="center"/>
    </xf>
    <xf numFmtId="0" fontId="128" fillId="0" borderId="13" xfId="0" applyFont="1" applyFill="1" applyBorder="1" applyAlignment="1">
      <alignment horizontal="center"/>
    </xf>
    <xf numFmtId="0" fontId="128" fillId="0" borderId="0" xfId="0" applyFont="1" applyFill="1" applyBorder="1" applyAlignment="1">
      <alignment horizontal="center"/>
    </xf>
    <xf numFmtId="0" fontId="128" fillId="0" borderId="30" xfId="0" applyFont="1" applyFill="1" applyBorder="1" applyAlignment="1">
      <alignment horizontal="center"/>
    </xf>
    <xf numFmtId="0" fontId="2" fillId="32" borderId="142" xfId="0" applyFont="1" applyFill="1" applyBorder="1" applyAlignment="1">
      <alignment horizontal="center"/>
    </xf>
    <xf numFmtId="0" fontId="2" fillId="32" borderId="143" xfId="0" applyFont="1" applyFill="1" applyBorder="1" applyAlignment="1">
      <alignment horizontal="center"/>
    </xf>
    <xf numFmtId="0" fontId="2" fillId="32" borderId="144" xfId="0" applyFont="1" applyFill="1" applyBorder="1" applyAlignment="1">
      <alignment horizontal="center"/>
    </xf>
    <xf numFmtId="0" fontId="117" fillId="0" borderId="0" xfId="0" applyFont="1" applyAlignment="1">
      <alignment/>
    </xf>
    <xf numFmtId="0" fontId="2" fillId="0" borderId="136" xfId="0" applyFont="1" applyFill="1" applyBorder="1" applyAlignment="1">
      <alignment horizontal="center"/>
    </xf>
    <xf numFmtId="0" fontId="2" fillId="46" borderId="145" xfId="0" applyFont="1" applyFill="1" applyBorder="1" applyAlignment="1">
      <alignment horizontal="center"/>
    </xf>
    <xf numFmtId="0" fontId="2" fillId="46" borderId="136" xfId="0" applyFont="1" applyFill="1" applyBorder="1" applyAlignment="1">
      <alignment horizontal="center"/>
    </xf>
    <xf numFmtId="0" fontId="135" fillId="0" borderId="13" xfId="0" applyFont="1" applyFill="1" applyBorder="1" applyAlignment="1">
      <alignment horizontal="left"/>
    </xf>
    <xf numFmtId="0" fontId="135" fillId="0" borderId="0" xfId="0" applyFont="1" applyFill="1" applyBorder="1" applyAlignment="1">
      <alignment horizontal="center"/>
    </xf>
    <xf numFmtId="0" fontId="135" fillId="0" borderId="13" xfId="0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32" borderId="136" xfId="0" applyFont="1" applyFill="1" applyBorder="1" applyAlignment="1">
      <alignment horizontal="center"/>
    </xf>
    <xf numFmtId="0" fontId="2" fillId="32" borderId="146" xfId="0" applyFont="1" applyFill="1" applyBorder="1" applyAlignment="1">
      <alignment horizontal="center"/>
    </xf>
    <xf numFmtId="0" fontId="2" fillId="32" borderId="147" xfId="0" applyFont="1" applyFill="1" applyBorder="1" applyAlignment="1">
      <alignment horizontal="center"/>
    </xf>
    <xf numFmtId="0" fontId="2" fillId="32" borderId="134" xfId="0" applyFont="1" applyFill="1" applyBorder="1" applyAlignment="1">
      <alignment horizontal="center"/>
    </xf>
    <xf numFmtId="0" fontId="2" fillId="32" borderId="13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19" fillId="32" borderId="146" xfId="0" applyFont="1" applyFill="1" applyBorder="1" applyAlignment="1">
      <alignment horizontal="center"/>
    </xf>
    <xf numFmtId="0" fontId="19" fillId="32" borderId="147" xfId="0" applyFont="1" applyFill="1" applyBorder="1" applyAlignment="1">
      <alignment horizontal="center"/>
    </xf>
    <xf numFmtId="0" fontId="19" fillId="32" borderId="134" xfId="0" applyFont="1" applyFill="1" applyBorder="1" applyAlignment="1">
      <alignment horizontal="center"/>
    </xf>
    <xf numFmtId="0" fontId="118" fillId="0" borderId="15" xfId="0" applyFont="1" applyBorder="1" applyAlignment="1">
      <alignment horizontal="left"/>
    </xf>
    <xf numFmtId="0" fontId="124" fillId="0" borderId="15" xfId="0" applyFont="1" applyBorder="1" applyAlignment="1">
      <alignment horizontal="left"/>
    </xf>
    <xf numFmtId="0" fontId="119" fillId="0" borderId="12" xfId="0" applyFont="1" applyFill="1" applyBorder="1" applyAlignment="1">
      <alignment horizontal="center"/>
    </xf>
    <xf numFmtId="0" fontId="122" fillId="0" borderId="15" xfId="0" applyFont="1" applyBorder="1" applyAlignment="1">
      <alignment horizontal="left"/>
    </xf>
    <xf numFmtId="0" fontId="123" fillId="0" borderId="15" xfId="0" applyFont="1" applyFill="1" applyBorder="1" applyAlignment="1">
      <alignment horizontal="left"/>
    </xf>
    <xf numFmtId="0" fontId="124" fillId="0" borderId="15" xfId="0" applyFont="1" applyFill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119" fillId="0" borderId="46" xfId="0" applyFont="1" applyBorder="1" applyAlignment="1">
      <alignment horizontal="left"/>
    </xf>
    <xf numFmtId="0" fontId="2" fillId="32" borderId="81" xfId="0" applyFont="1" applyFill="1" applyBorder="1" applyAlignment="1">
      <alignment horizontal="center"/>
    </xf>
    <xf numFmtId="0" fontId="2" fillId="46" borderId="12" xfId="0" applyFont="1" applyFill="1" applyBorder="1" applyAlignment="1">
      <alignment horizontal="center"/>
    </xf>
    <xf numFmtId="0" fontId="119" fillId="0" borderId="54" xfId="0" applyFont="1" applyBorder="1" applyAlignment="1">
      <alignment horizontal="left"/>
    </xf>
    <xf numFmtId="0" fontId="121" fillId="0" borderId="30" xfId="0" applyFont="1" applyBorder="1" applyAlignment="1">
      <alignment horizontal="center"/>
    </xf>
    <xf numFmtId="0" fontId="122" fillId="0" borderId="30" xfId="0" applyFont="1" applyBorder="1" applyAlignment="1">
      <alignment horizontal="center"/>
    </xf>
    <xf numFmtId="0" fontId="121" fillId="0" borderId="54" xfId="0" applyFont="1" applyBorder="1" applyAlignment="1">
      <alignment horizontal="left"/>
    </xf>
    <xf numFmtId="0" fontId="124" fillId="0" borderId="20" xfId="0" applyFont="1" applyFill="1" applyBorder="1" applyAlignment="1">
      <alignment horizontal="left"/>
    </xf>
    <xf numFmtId="0" fontId="126" fillId="0" borderId="30" xfId="0" applyFont="1" applyBorder="1" applyAlignment="1">
      <alignment horizontal="center"/>
    </xf>
    <xf numFmtId="0" fontId="119" fillId="0" borderId="30" xfId="0" applyFont="1" applyBorder="1" applyAlignment="1">
      <alignment horizontal="center"/>
    </xf>
    <xf numFmtId="0" fontId="117" fillId="0" borderId="15" xfId="0" applyFont="1" applyFill="1" applyBorder="1" applyAlignment="1">
      <alignment horizontal="left"/>
    </xf>
    <xf numFmtId="0" fontId="128" fillId="0" borderId="15" xfId="0" applyFont="1" applyFill="1" applyBorder="1" applyAlignment="1">
      <alignment horizontal="left"/>
    </xf>
    <xf numFmtId="0" fontId="128" fillId="0" borderId="20" xfId="0" applyFont="1" applyFill="1" applyBorder="1" applyAlignment="1">
      <alignment horizontal="left"/>
    </xf>
    <xf numFmtId="0" fontId="122" fillId="0" borderId="30" xfId="0" applyFont="1" applyFill="1" applyBorder="1" applyAlignment="1">
      <alignment horizontal="center"/>
    </xf>
    <xf numFmtId="3" fontId="121" fillId="0" borderId="30" xfId="0" applyNumberFormat="1" applyFont="1" applyBorder="1" applyAlignment="1">
      <alignment horizontal="center"/>
    </xf>
    <xf numFmtId="0" fontId="118" fillId="0" borderId="30" xfId="0" applyFont="1" applyFill="1" applyBorder="1" applyAlignment="1">
      <alignment horizontal="center"/>
    </xf>
    <xf numFmtId="0" fontId="2" fillId="0" borderId="147" xfId="0" applyFont="1" applyFill="1" applyBorder="1" applyAlignment="1">
      <alignment horizontal="center"/>
    </xf>
    <xf numFmtId="0" fontId="2" fillId="46" borderId="147" xfId="0" applyFont="1" applyFill="1" applyBorder="1" applyAlignment="1">
      <alignment horizontal="center"/>
    </xf>
    <xf numFmtId="0" fontId="119" fillId="0" borderId="30" xfId="0" applyFont="1" applyFill="1" applyBorder="1" applyAlignment="1">
      <alignment horizontal="center"/>
    </xf>
    <xf numFmtId="0" fontId="2" fillId="32" borderId="39" xfId="0" applyFont="1" applyFill="1" applyBorder="1" applyAlignment="1">
      <alignment horizontal="center"/>
    </xf>
    <xf numFmtId="0" fontId="2" fillId="32" borderId="69" xfId="0" applyFont="1" applyFill="1" applyBorder="1" applyAlignment="1">
      <alignment horizontal="center"/>
    </xf>
    <xf numFmtId="0" fontId="2" fillId="0" borderId="148" xfId="0" applyFont="1" applyBorder="1" applyAlignment="1">
      <alignment/>
    </xf>
    <xf numFmtId="0" fontId="126" fillId="6" borderId="149" xfId="0" applyFont="1" applyFill="1" applyBorder="1" applyAlignment="1">
      <alignment horizontal="center"/>
    </xf>
    <xf numFmtId="0" fontId="117" fillId="6" borderId="150" xfId="0" applyFont="1" applyFill="1" applyBorder="1" applyAlignment="1">
      <alignment horizontal="center"/>
    </xf>
    <xf numFmtId="0" fontId="2" fillId="6" borderId="147" xfId="0" applyFont="1" applyFill="1" applyBorder="1" applyAlignment="1">
      <alignment horizontal="center"/>
    </xf>
    <xf numFmtId="0" fontId="1" fillId="6" borderId="151" xfId="0" applyFont="1" applyFill="1" applyBorder="1" applyAlignment="1">
      <alignment horizontal="center"/>
    </xf>
    <xf numFmtId="0" fontId="119" fillId="6" borderId="152" xfId="0" applyFont="1" applyFill="1" applyBorder="1" applyAlignment="1">
      <alignment horizontal="left"/>
    </xf>
    <xf numFmtId="0" fontId="119" fillId="6" borderId="152" xfId="0" applyFont="1" applyFill="1" applyBorder="1" applyAlignment="1">
      <alignment horizontal="center"/>
    </xf>
    <xf numFmtId="0" fontId="119" fillId="6" borderId="147" xfId="0" applyFont="1" applyFill="1" applyBorder="1" applyAlignment="1">
      <alignment horizontal="center"/>
    </xf>
    <xf numFmtId="0" fontId="119" fillId="6" borderId="153" xfId="0" applyFont="1" applyFill="1" applyBorder="1" applyAlignment="1">
      <alignment horizontal="center"/>
    </xf>
    <xf numFmtId="0" fontId="1" fillId="6" borderId="147" xfId="0" applyFont="1" applyFill="1" applyBorder="1" applyAlignment="1">
      <alignment horizontal="center"/>
    </xf>
    <xf numFmtId="0" fontId="2" fillId="6" borderId="152" xfId="0" applyFont="1" applyFill="1" applyBorder="1" applyAlignment="1">
      <alignment horizontal="left"/>
    </xf>
    <xf numFmtId="0" fontId="2" fillId="6" borderId="152" xfId="0" applyFont="1" applyFill="1" applyBorder="1" applyAlignment="1">
      <alignment horizontal="center"/>
    </xf>
    <xf numFmtId="0" fontId="2" fillId="6" borderId="153" xfId="0" applyFont="1" applyFill="1" applyBorder="1" applyAlignment="1">
      <alignment horizontal="center"/>
    </xf>
    <xf numFmtId="0" fontId="2" fillId="6" borderId="152" xfId="0" applyFont="1" applyFill="1" applyBorder="1" applyAlignment="1">
      <alignment/>
    </xf>
    <xf numFmtId="0" fontId="2" fillId="6" borderId="153" xfId="0" applyFont="1" applyFill="1" applyBorder="1" applyAlignment="1">
      <alignment/>
    </xf>
    <xf numFmtId="0" fontId="1" fillId="6" borderId="154" xfId="0" applyFont="1" applyFill="1" applyBorder="1" applyAlignment="1">
      <alignment horizontal="center"/>
    </xf>
    <xf numFmtId="0" fontId="2" fillId="6" borderId="154" xfId="0" applyFont="1" applyFill="1" applyBorder="1" applyAlignment="1">
      <alignment/>
    </xf>
    <xf numFmtId="0" fontId="2" fillId="6" borderId="155" xfId="0" applyFont="1" applyFill="1" applyBorder="1" applyAlignment="1">
      <alignment/>
    </xf>
    <xf numFmtId="0" fontId="1" fillId="6" borderId="147" xfId="0" applyFont="1" applyFill="1" applyBorder="1" applyAlignment="1">
      <alignment/>
    </xf>
    <xf numFmtId="0" fontId="2" fillId="6" borderId="156" xfId="0" applyFont="1" applyFill="1" applyBorder="1" applyAlignment="1">
      <alignment/>
    </xf>
    <xf numFmtId="0" fontId="2" fillId="6" borderId="157" xfId="0" applyFont="1" applyFill="1" applyBorder="1" applyAlignment="1">
      <alignment horizontal="center"/>
    </xf>
    <xf numFmtId="0" fontId="119" fillId="6" borderId="30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2" fillId="6" borderId="30" xfId="0" applyFont="1" applyFill="1" applyBorder="1" applyAlignment="1">
      <alignment/>
    </xf>
    <xf numFmtId="0" fontId="2" fillId="6" borderId="158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36" xfId="0" applyFont="1" applyFill="1" applyBorder="1" applyAlignment="1">
      <alignment horizontal="center"/>
    </xf>
    <xf numFmtId="0" fontId="126" fillId="0" borderId="0" xfId="0" applyFont="1" applyAlignment="1">
      <alignment/>
    </xf>
    <xf numFmtId="0" fontId="127" fillId="0" borderId="0" xfId="0" applyFont="1" applyAlignment="1">
      <alignment horizontal="center" vertical="center"/>
    </xf>
    <xf numFmtId="0" fontId="117" fillId="32" borderId="21" xfId="0" applyFont="1" applyFill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22" fillId="0" borderId="105" xfId="0" applyFont="1" applyBorder="1" applyAlignment="1">
      <alignment horizontal="center"/>
    </xf>
    <xf numFmtId="0" fontId="19" fillId="0" borderId="106" xfId="0" applyFont="1" applyBorder="1" applyAlignment="1">
      <alignment horizontal="center"/>
    </xf>
    <xf numFmtId="0" fontId="1" fillId="0" borderId="159" xfId="0" applyFont="1" applyBorder="1" applyAlignment="1">
      <alignment horizontal="center"/>
    </xf>
    <xf numFmtId="0" fontId="27" fillId="0" borderId="106" xfId="0" applyFont="1" applyBorder="1" applyAlignment="1">
      <alignment horizontal="center"/>
    </xf>
    <xf numFmtId="0" fontId="2" fillId="0" borderId="105" xfId="0" applyFont="1" applyFill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81" xfId="0" applyFont="1" applyFill="1" applyBorder="1" applyAlignment="1" quotePrefix="1">
      <alignment horizontal="center"/>
    </xf>
    <xf numFmtId="0" fontId="121" fillId="0" borderId="52" xfId="0" applyFont="1" applyFill="1" applyBorder="1" applyAlignment="1">
      <alignment horizontal="left"/>
    </xf>
    <xf numFmtId="0" fontId="121" fillId="0" borderId="52" xfId="0" applyFont="1" applyFill="1" applyBorder="1" applyAlignment="1">
      <alignment horizontal="center"/>
    </xf>
    <xf numFmtId="0" fontId="121" fillId="0" borderId="21" xfId="0" applyFont="1" applyFill="1" applyBorder="1" applyAlignment="1">
      <alignment horizontal="center"/>
    </xf>
    <xf numFmtId="3" fontId="121" fillId="0" borderId="53" xfId="0" applyNumberFormat="1" applyFont="1" applyFill="1" applyBorder="1" applyAlignment="1">
      <alignment horizontal="center"/>
    </xf>
    <xf numFmtId="0" fontId="2" fillId="0" borderId="54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center"/>
    </xf>
    <xf numFmtId="3" fontId="121" fillId="0" borderId="3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1" fillId="0" borderId="106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1" fillId="0" borderId="160" xfId="0" applyFont="1" applyFill="1" applyBorder="1" applyAlignment="1">
      <alignment horizontal="center"/>
    </xf>
    <xf numFmtId="0" fontId="2" fillId="47" borderId="31" xfId="0" applyFont="1" applyFill="1" applyBorder="1" applyAlignment="1">
      <alignment horizontal="center"/>
    </xf>
    <xf numFmtId="0" fontId="2" fillId="47" borderId="18" xfId="0" applyFont="1" applyFill="1" applyBorder="1" applyAlignment="1">
      <alignment horizontal="center"/>
    </xf>
    <xf numFmtId="0" fontId="2" fillId="47" borderId="106" xfId="0" applyFont="1" applyFill="1" applyBorder="1" applyAlignment="1">
      <alignment horizontal="center"/>
    </xf>
    <xf numFmtId="0" fontId="2" fillId="47" borderId="20" xfId="0" applyFont="1" applyFill="1" applyBorder="1" applyAlignment="1">
      <alignment horizontal="left"/>
    </xf>
    <xf numFmtId="0" fontId="2" fillId="47" borderId="17" xfId="0" applyFont="1" applyFill="1" applyBorder="1" applyAlignment="1">
      <alignment horizontal="center"/>
    </xf>
    <xf numFmtId="0" fontId="1" fillId="47" borderId="18" xfId="0" applyFont="1" applyFill="1" applyBorder="1" applyAlignment="1">
      <alignment horizontal="center"/>
    </xf>
    <xf numFmtId="0" fontId="2" fillId="47" borderId="17" xfId="0" applyFont="1" applyFill="1" applyBorder="1" applyAlignment="1">
      <alignment horizontal="left"/>
    </xf>
    <xf numFmtId="0" fontId="2" fillId="0" borderId="161" xfId="0" applyFont="1" applyFill="1" applyBorder="1" applyAlignment="1">
      <alignment horizontal="center"/>
    </xf>
    <xf numFmtId="0" fontId="2" fillId="0" borderId="162" xfId="0" applyFont="1" applyFill="1" applyBorder="1" applyAlignment="1">
      <alignment horizontal="center"/>
    </xf>
    <xf numFmtId="0" fontId="1" fillId="0" borderId="159" xfId="0" applyFont="1" applyFill="1" applyBorder="1" applyAlignment="1">
      <alignment horizontal="center"/>
    </xf>
    <xf numFmtId="0" fontId="2" fillId="32" borderId="163" xfId="0" applyFont="1" applyFill="1" applyBorder="1" applyAlignment="1">
      <alignment horizontal="center"/>
    </xf>
    <xf numFmtId="0" fontId="2" fillId="0" borderId="164" xfId="0" applyFont="1" applyBorder="1" applyAlignment="1">
      <alignment/>
    </xf>
    <xf numFmtId="0" fontId="2" fillId="0" borderId="126" xfId="0" applyFont="1" applyFill="1" applyBorder="1" applyAlignment="1">
      <alignment horizontal="center"/>
    </xf>
    <xf numFmtId="0" fontId="27" fillId="0" borderId="106" xfId="0" applyFont="1" applyFill="1" applyBorder="1" applyAlignment="1">
      <alignment horizontal="center"/>
    </xf>
    <xf numFmtId="0" fontId="2" fillId="32" borderId="0" xfId="0" applyFont="1" applyFill="1" applyBorder="1" applyAlignment="1">
      <alignment/>
    </xf>
    <xf numFmtId="0" fontId="1" fillId="0" borderId="71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119" fillId="0" borderId="52" xfId="0" applyFont="1" applyFill="1" applyBorder="1" applyAlignment="1">
      <alignment horizontal="left"/>
    </xf>
    <xf numFmtId="0" fontId="119" fillId="0" borderId="52" xfId="0" applyFont="1" applyFill="1" applyBorder="1" applyAlignment="1">
      <alignment horizontal="center"/>
    </xf>
    <xf numFmtId="0" fontId="119" fillId="0" borderId="21" xfId="0" applyFont="1" applyFill="1" applyBorder="1" applyAlignment="1">
      <alignment horizontal="center"/>
    </xf>
    <xf numFmtId="0" fontId="119" fillId="0" borderId="53" xfId="0" applyFont="1" applyFill="1" applyBorder="1" applyAlignment="1">
      <alignment horizontal="center"/>
    </xf>
    <xf numFmtId="0" fontId="135" fillId="0" borderId="30" xfId="0" applyFont="1" applyFill="1" applyBorder="1" applyAlignment="1">
      <alignment horizontal="center"/>
    </xf>
    <xf numFmtId="0" fontId="129" fillId="0" borderId="36" xfId="0" applyFont="1" applyFill="1" applyBorder="1" applyAlignment="1">
      <alignment vertical="center"/>
    </xf>
    <xf numFmtId="0" fontId="136" fillId="0" borderId="13" xfId="0" applyFont="1" applyBorder="1" applyAlignment="1">
      <alignment horizontal="left"/>
    </xf>
    <xf numFmtId="0" fontId="136" fillId="0" borderId="13" xfId="0" applyFont="1" applyBorder="1" applyAlignment="1">
      <alignment horizontal="center"/>
    </xf>
    <xf numFmtId="0" fontId="136" fillId="0" borderId="30" xfId="0" applyFont="1" applyBorder="1" applyAlignment="1">
      <alignment horizontal="center"/>
    </xf>
    <xf numFmtId="0" fontId="29" fillId="0" borderId="0" xfId="0" applyFont="1" applyAlignment="1">
      <alignment vertical="center"/>
    </xf>
    <xf numFmtId="0" fontId="122" fillId="0" borderId="20" xfId="0" applyFont="1" applyBorder="1" applyAlignment="1">
      <alignment horizontal="left"/>
    </xf>
    <xf numFmtId="0" fontId="118" fillId="0" borderId="2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137" fillId="0" borderId="44" xfId="0" applyFont="1" applyBorder="1" applyAlignment="1">
      <alignment horizontal="left"/>
    </xf>
    <xf numFmtId="0" fontId="0" fillId="0" borderId="165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138" fillId="0" borderId="166" xfId="0" applyFont="1" applyBorder="1" applyAlignment="1">
      <alignment vertical="center"/>
    </xf>
    <xf numFmtId="0" fontId="138" fillId="0" borderId="27" xfId="0" applyFont="1" applyBorder="1" applyAlignment="1">
      <alignment vertical="center"/>
    </xf>
    <xf numFmtId="0" fontId="139" fillId="0" borderId="27" xfId="0" applyFont="1" applyBorder="1" applyAlignment="1">
      <alignment vertical="center"/>
    </xf>
    <xf numFmtId="0" fontId="140" fillId="0" borderId="24" xfId="0" applyFont="1" applyBorder="1" applyAlignment="1">
      <alignment horizontal="left" vertical="center"/>
    </xf>
    <xf numFmtId="0" fontId="138" fillId="0" borderId="0" xfId="0" applyFont="1" applyBorder="1" applyAlignment="1">
      <alignment vertical="center"/>
    </xf>
    <xf numFmtId="0" fontId="139" fillId="0" borderId="0" xfId="0" applyFont="1" applyBorder="1" applyAlignment="1">
      <alignment vertical="center"/>
    </xf>
    <xf numFmtId="0" fontId="5" fillId="13" borderId="167" xfId="0" applyFont="1" applyFill="1" applyBorder="1" applyAlignment="1">
      <alignment horizontal="center" vertical="center"/>
    </xf>
    <xf numFmtId="0" fontId="5" fillId="13" borderId="94" xfId="0" applyFont="1" applyFill="1" applyBorder="1" applyAlignment="1">
      <alignment horizontal="center" vertical="center"/>
    </xf>
    <xf numFmtId="0" fontId="5" fillId="13" borderId="168" xfId="0" applyFont="1" applyFill="1" applyBorder="1" applyAlignment="1">
      <alignment horizontal="center" vertical="center"/>
    </xf>
    <xf numFmtId="0" fontId="11" fillId="13" borderId="169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17" fillId="0" borderId="17" xfId="0" applyFont="1" applyFill="1" applyBorder="1" applyAlignment="1">
      <alignment horizontal="left"/>
    </xf>
    <xf numFmtId="0" fontId="141" fillId="0" borderId="170" xfId="0" applyFont="1" applyBorder="1" applyAlignment="1">
      <alignment horizontal="right" vertical="center"/>
    </xf>
    <xf numFmtId="3" fontId="131" fillId="0" borderId="30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41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right"/>
    </xf>
    <xf numFmtId="0" fontId="119" fillId="0" borderId="81" xfId="0" applyFont="1" applyFill="1" applyBorder="1" applyAlignment="1">
      <alignment horizontal="center"/>
    </xf>
    <xf numFmtId="0" fontId="118" fillId="0" borderId="12" xfId="0" applyFont="1" applyFill="1" applyBorder="1" applyAlignment="1">
      <alignment horizontal="center"/>
    </xf>
    <xf numFmtId="3" fontId="118" fillId="0" borderId="12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121" fillId="0" borderId="17" xfId="0" applyFont="1" applyFill="1" applyBorder="1" applyAlignment="1">
      <alignment horizontal="left"/>
    </xf>
    <xf numFmtId="0" fontId="121" fillId="0" borderId="17" xfId="0" applyFont="1" applyFill="1" applyBorder="1" applyAlignment="1">
      <alignment horizontal="center"/>
    </xf>
    <xf numFmtId="0" fontId="2" fillId="0" borderId="146" xfId="0" applyFont="1" applyFill="1" applyBorder="1" applyAlignment="1">
      <alignment horizontal="center"/>
    </xf>
    <xf numFmtId="3" fontId="2" fillId="0" borderId="30" xfId="0" applyNumberFormat="1" applyFont="1" applyFill="1" applyBorder="1" applyAlignment="1">
      <alignment horizontal="center"/>
    </xf>
    <xf numFmtId="0" fontId="2" fillId="0" borderId="134" xfId="0" applyFont="1" applyFill="1" applyBorder="1" applyAlignment="1">
      <alignment horizontal="center"/>
    </xf>
    <xf numFmtId="0" fontId="2" fillId="0" borderId="13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left"/>
    </xf>
    <xf numFmtId="3" fontId="118" fillId="0" borderId="30" xfId="0" applyNumberFormat="1" applyFont="1" applyFill="1" applyBorder="1" applyAlignment="1">
      <alignment horizontal="center"/>
    </xf>
    <xf numFmtId="3" fontId="2" fillId="0" borderId="42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" fillId="0" borderId="16" xfId="0" applyFont="1" applyFill="1" applyBorder="1" applyAlignment="1" quotePrefix="1">
      <alignment horizontal="center"/>
    </xf>
    <xf numFmtId="0" fontId="137" fillId="0" borderId="13" xfId="0" applyFont="1" applyFill="1" applyBorder="1" applyAlignment="1">
      <alignment horizontal="center"/>
    </xf>
    <xf numFmtId="0" fontId="137" fillId="0" borderId="0" xfId="0" applyFont="1" applyFill="1" applyBorder="1" applyAlignment="1">
      <alignment horizontal="center"/>
    </xf>
    <xf numFmtId="3" fontId="137" fillId="0" borderId="30" xfId="0" applyNumberFormat="1" applyFont="1" applyFill="1" applyBorder="1" applyAlignment="1">
      <alignment horizontal="center"/>
    </xf>
    <xf numFmtId="0" fontId="121" fillId="0" borderId="18" xfId="0" applyFont="1" applyFill="1" applyBorder="1" applyAlignment="1">
      <alignment horizontal="center"/>
    </xf>
    <xf numFmtId="49" fontId="137" fillId="0" borderId="31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top" wrapText="1"/>
    </xf>
    <xf numFmtId="0" fontId="2" fillId="0" borderId="92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/>
    </xf>
    <xf numFmtId="0" fontId="2" fillId="0" borderId="44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22" fillId="0" borderId="12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119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78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19" fillId="0" borderId="106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126" fillId="0" borderId="13" xfId="0" applyFont="1" applyFill="1" applyBorder="1" applyAlignment="1">
      <alignment horizontal="center"/>
    </xf>
    <xf numFmtId="0" fontId="2" fillId="0" borderId="10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26" fillId="0" borderId="12" xfId="0" applyFont="1" applyFill="1" applyBorder="1" applyAlignment="1">
      <alignment horizontal="center"/>
    </xf>
    <xf numFmtId="0" fontId="126" fillId="0" borderId="30" xfId="0" applyFont="1" applyFill="1" applyBorder="1" applyAlignment="1">
      <alignment horizontal="center"/>
    </xf>
    <xf numFmtId="0" fontId="2" fillId="0" borderId="43" xfId="0" applyFont="1" applyFill="1" applyBorder="1" applyAlignment="1" quotePrefix="1">
      <alignment horizontal="center"/>
    </xf>
    <xf numFmtId="0" fontId="142" fillId="0" borderId="11" xfId="0" applyFont="1" applyFill="1" applyBorder="1" applyAlignment="1">
      <alignment horizontal="center"/>
    </xf>
    <xf numFmtId="0" fontId="142" fillId="0" borderId="0" xfId="0" applyFont="1" applyBorder="1" applyAlignment="1">
      <alignment horizontal="left"/>
    </xf>
    <xf numFmtId="0" fontId="126" fillId="0" borderId="0" xfId="0" applyFont="1" applyFill="1" applyBorder="1" applyAlignment="1">
      <alignment horizontal="left"/>
    </xf>
    <xf numFmtId="0" fontId="126" fillId="0" borderId="0" xfId="0" applyFont="1" applyAlignment="1">
      <alignment horizontal="left"/>
    </xf>
    <xf numFmtId="0" fontId="6" fillId="46" borderId="0" xfId="0" applyFont="1" applyFill="1" applyAlignment="1">
      <alignment horizontal="center"/>
    </xf>
    <xf numFmtId="0" fontId="2" fillId="46" borderId="0" xfId="0" applyFont="1" applyFill="1" applyAlignment="1">
      <alignment horizontal="center"/>
    </xf>
    <xf numFmtId="0" fontId="2" fillId="46" borderId="108" xfId="0" applyFont="1" applyFill="1" applyBorder="1" applyAlignment="1">
      <alignment horizontal="center"/>
    </xf>
    <xf numFmtId="0" fontId="2" fillId="46" borderId="115" xfId="0" applyFont="1" applyFill="1" applyBorder="1" applyAlignment="1">
      <alignment horizontal="center"/>
    </xf>
    <xf numFmtId="0" fontId="2" fillId="46" borderId="0" xfId="0" applyFont="1" applyFill="1" applyBorder="1" applyAlignment="1">
      <alignment horizontal="center"/>
    </xf>
    <xf numFmtId="0" fontId="2" fillId="46" borderId="18" xfId="0" applyFont="1" applyFill="1" applyBorder="1" applyAlignment="1">
      <alignment horizontal="center"/>
    </xf>
    <xf numFmtId="0" fontId="2" fillId="46" borderId="146" xfId="0" applyFont="1" applyFill="1" applyBorder="1" applyAlignment="1">
      <alignment horizontal="center"/>
    </xf>
    <xf numFmtId="0" fontId="2" fillId="46" borderId="134" xfId="0" applyFont="1" applyFill="1" applyBorder="1" applyAlignment="1">
      <alignment horizontal="center"/>
    </xf>
    <xf numFmtId="0" fontId="2" fillId="46" borderId="135" xfId="0" applyFont="1" applyFill="1" applyBorder="1" applyAlignment="1">
      <alignment horizontal="center"/>
    </xf>
    <xf numFmtId="0" fontId="2" fillId="46" borderId="21" xfId="0" applyFont="1" applyFill="1" applyBorder="1" applyAlignment="1">
      <alignment horizontal="center"/>
    </xf>
    <xf numFmtId="0" fontId="1" fillId="46" borderId="0" xfId="0" applyFont="1" applyFill="1" applyBorder="1" applyAlignment="1">
      <alignment horizontal="center"/>
    </xf>
    <xf numFmtId="0" fontId="2" fillId="46" borderId="10" xfId="0" applyFont="1" applyFill="1" applyBorder="1" applyAlignment="1">
      <alignment horizontal="center"/>
    </xf>
    <xf numFmtId="0" fontId="1" fillId="46" borderId="0" xfId="0" applyFont="1" applyFill="1" applyAlignment="1">
      <alignment horizontal="center"/>
    </xf>
    <xf numFmtId="0" fontId="121" fillId="0" borderId="12" xfId="0" applyFont="1" applyFill="1" applyBorder="1" applyAlignment="1">
      <alignment horizontal="center"/>
    </xf>
    <xf numFmtId="0" fontId="119" fillId="0" borderId="15" xfId="0" applyFont="1" applyFill="1" applyBorder="1" applyAlignment="1">
      <alignment horizontal="left"/>
    </xf>
    <xf numFmtId="0" fontId="2" fillId="0" borderId="44" xfId="0" applyFont="1" applyBorder="1" applyAlignment="1">
      <alignment horizontal="left"/>
    </xf>
    <xf numFmtId="3" fontId="2" fillId="46" borderId="0" xfId="0" applyNumberFormat="1" applyFont="1" applyFill="1" applyBorder="1" applyAlignment="1">
      <alignment horizontal="center"/>
    </xf>
    <xf numFmtId="0" fontId="126" fillId="0" borderId="0" xfId="0" applyFont="1" applyFill="1" applyBorder="1" applyAlignment="1" quotePrefix="1">
      <alignment horizontal="center"/>
    </xf>
    <xf numFmtId="0" fontId="19" fillId="32" borderId="171" xfId="0" applyFont="1" applyFill="1" applyBorder="1" applyAlignment="1">
      <alignment horizontal="center"/>
    </xf>
    <xf numFmtId="0" fontId="143" fillId="0" borderId="0" xfId="0" applyFont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26" fillId="0" borderId="24" xfId="0" applyFont="1" applyBorder="1" applyAlignment="1">
      <alignment horizontal="center"/>
    </xf>
    <xf numFmtId="0" fontId="117" fillId="0" borderId="11" xfId="0" applyFont="1" applyBorder="1" applyAlignment="1">
      <alignment horizontal="center"/>
    </xf>
    <xf numFmtId="0" fontId="126" fillId="0" borderId="0" xfId="0" applyFont="1" applyBorder="1" applyAlignment="1" quotePrefix="1">
      <alignment horizontal="center"/>
    </xf>
    <xf numFmtId="0" fontId="117" fillId="0" borderId="24" xfId="0" applyFont="1" applyBorder="1" applyAlignment="1">
      <alignment horizontal="center"/>
    </xf>
    <xf numFmtId="0" fontId="2" fillId="6" borderId="172" xfId="0" applyFont="1" applyFill="1" applyBorder="1" applyAlignment="1">
      <alignment horizontal="center"/>
    </xf>
    <xf numFmtId="0" fontId="2" fillId="6" borderId="173" xfId="0" applyFont="1" applyFill="1" applyBorder="1" applyAlignment="1">
      <alignment horizontal="center"/>
    </xf>
    <xf numFmtId="0" fontId="2" fillId="6" borderId="141" xfId="0" applyFont="1" applyFill="1" applyBorder="1" applyAlignment="1">
      <alignment horizontal="center"/>
    </xf>
    <xf numFmtId="0" fontId="1" fillId="6" borderId="174" xfId="0" applyFont="1" applyFill="1" applyBorder="1" applyAlignment="1">
      <alignment horizontal="center"/>
    </xf>
    <xf numFmtId="0" fontId="2" fillId="6" borderId="174" xfId="0" applyFont="1" applyFill="1" applyBorder="1" applyAlignment="1">
      <alignment/>
    </xf>
    <xf numFmtId="0" fontId="2" fillId="6" borderId="175" xfId="0" applyFont="1" applyFill="1" applyBorder="1" applyAlignment="1">
      <alignment horizontal="center"/>
    </xf>
    <xf numFmtId="0" fontId="2" fillId="6" borderId="141" xfId="0" applyFont="1" applyFill="1" applyBorder="1" applyAlignment="1">
      <alignment/>
    </xf>
    <xf numFmtId="0" fontId="2" fillId="6" borderId="176" xfId="0" applyFont="1" applyFill="1" applyBorder="1" applyAlignment="1">
      <alignment/>
    </xf>
    <xf numFmtId="0" fontId="1" fillId="6" borderId="141" xfId="0" applyFont="1" applyFill="1" applyBorder="1" applyAlignment="1">
      <alignment horizontal="center"/>
    </xf>
    <xf numFmtId="0" fontId="2" fillId="6" borderId="175" xfId="0" applyFont="1" applyFill="1" applyBorder="1" applyAlignment="1">
      <alignment horizontal="left"/>
    </xf>
    <xf numFmtId="0" fontId="2" fillId="6" borderId="176" xfId="0" applyFont="1" applyFill="1" applyBorder="1" applyAlignment="1">
      <alignment horizontal="center"/>
    </xf>
    <xf numFmtId="0" fontId="2" fillId="6" borderId="175" xfId="0" applyFont="1" applyFill="1" applyBorder="1" applyAlignment="1">
      <alignment/>
    </xf>
    <xf numFmtId="0" fontId="2" fillId="6" borderId="177" xfId="0" applyFont="1" applyFill="1" applyBorder="1" applyAlignment="1">
      <alignment/>
    </xf>
    <xf numFmtId="0" fontId="1" fillId="6" borderId="141" xfId="0" applyFont="1" applyFill="1" applyBorder="1" applyAlignment="1">
      <alignment/>
    </xf>
    <xf numFmtId="0" fontId="2" fillId="6" borderId="178" xfId="0" applyFont="1" applyFill="1" applyBorder="1" applyAlignment="1">
      <alignment/>
    </xf>
    <xf numFmtId="0" fontId="2" fillId="6" borderId="179" xfId="0" applyFont="1" applyFill="1" applyBorder="1" applyAlignment="1">
      <alignment horizontal="center"/>
    </xf>
    <xf numFmtId="0" fontId="2" fillId="6" borderId="180" xfId="0" applyFont="1" applyFill="1" applyBorder="1" applyAlignment="1">
      <alignment horizontal="center"/>
    </xf>
    <xf numFmtId="0" fontId="2" fillId="32" borderId="181" xfId="0" applyFont="1" applyFill="1" applyBorder="1" applyAlignment="1">
      <alignment horizontal="center"/>
    </xf>
    <xf numFmtId="0" fontId="2" fillId="32" borderId="182" xfId="0" applyFont="1" applyFill="1" applyBorder="1" applyAlignment="1">
      <alignment horizontal="center"/>
    </xf>
    <xf numFmtId="0" fontId="1" fillId="0" borderId="183" xfId="0" applyFont="1" applyBorder="1" applyAlignment="1">
      <alignment horizontal="center"/>
    </xf>
    <xf numFmtId="0" fontId="119" fillId="0" borderId="184" xfId="0" applyFont="1" applyBorder="1" applyAlignment="1">
      <alignment horizontal="left"/>
    </xf>
    <xf numFmtId="0" fontId="119" fillId="0" borderId="184" xfId="0" applyFont="1" applyBorder="1" applyAlignment="1">
      <alignment horizontal="center"/>
    </xf>
    <xf numFmtId="0" fontId="119" fillId="0" borderId="138" xfId="0" applyFont="1" applyBorder="1" applyAlignment="1">
      <alignment horizontal="center"/>
    </xf>
    <xf numFmtId="0" fontId="119" fillId="0" borderId="185" xfId="0" applyFont="1" applyBorder="1" applyAlignment="1">
      <alignment horizontal="center"/>
    </xf>
    <xf numFmtId="0" fontId="2" fillId="0" borderId="184" xfId="0" applyFont="1" applyBorder="1" applyAlignment="1">
      <alignment/>
    </xf>
    <xf numFmtId="0" fontId="2" fillId="0" borderId="184" xfId="0" applyFont="1" applyBorder="1" applyAlignment="1">
      <alignment horizontal="center"/>
    </xf>
    <xf numFmtId="0" fontId="2" fillId="0" borderId="185" xfId="0" applyFont="1" applyBorder="1" applyAlignment="1">
      <alignment horizontal="center"/>
    </xf>
    <xf numFmtId="0" fontId="2" fillId="0" borderId="185" xfId="0" applyFont="1" applyBorder="1" applyAlignment="1">
      <alignment/>
    </xf>
    <xf numFmtId="0" fontId="2" fillId="0" borderId="186" xfId="0" applyFont="1" applyBorder="1" applyAlignment="1">
      <alignment/>
    </xf>
    <xf numFmtId="0" fontId="2" fillId="0" borderId="187" xfId="0" applyFont="1" applyBorder="1" applyAlignment="1">
      <alignment/>
    </xf>
    <xf numFmtId="0" fontId="2" fillId="32" borderId="188" xfId="0" applyFont="1" applyFill="1" applyBorder="1" applyAlignment="1">
      <alignment horizontal="center"/>
    </xf>
    <xf numFmtId="0" fontId="1" fillId="0" borderId="189" xfId="0" applyFont="1" applyBorder="1" applyAlignment="1">
      <alignment/>
    </xf>
    <xf numFmtId="0" fontId="2" fillId="0" borderId="182" xfId="0" applyFont="1" applyBorder="1" applyAlignment="1">
      <alignment horizontal="center"/>
    </xf>
    <xf numFmtId="0" fontId="2" fillId="0" borderId="190" xfId="0" applyFont="1" applyBorder="1" applyAlignment="1">
      <alignment horizontal="center"/>
    </xf>
    <xf numFmtId="0" fontId="2" fillId="0" borderId="181" xfId="0" applyFont="1" applyBorder="1" applyAlignment="1">
      <alignment horizontal="center"/>
    </xf>
    <xf numFmtId="0" fontId="2" fillId="0" borderId="191" xfId="0" applyFont="1" applyBorder="1" applyAlignment="1">
      <alignment horizontal="center"/>
    </xf>
    <xf numFmtId="0" fontId="1" fillId="0" borderId="138" xfId="0" applyFont="1" applyBorder="1" applyAlignment="1">
      <alignment/>
    </xf>
    <xf numFmtId="0" fontId="2" fillId="0" borderId="184" xfId="0" applyFont="1" applyBorder="1" applyAlignment="1">
      <alignment horizontal="left"/>
    </xf>
    <xf numFmtId="0" fontId="119" fillId="0" borderId="12" xfId="0" applyFont="1" applyBorder="1" applyAlignment="1">
      <alignment horizontal="center"/>
    </xf>
    <xf numFmtId="0" fontId="119" fillId="0" borderId="16" xfId="0" applyFont="1" applyBorder="1" applyAlignment="1">
      <alignment horizontal="center"/>
    </xf>
    <xf numFmtId="0" fontId="2" fillId="46" borderId="51" xfId="0" applyFont="1" applyFill="1" applyBorder="1" applyAlignment="1">
      <alignment horizontal="center"/>
    </xf>
    <xf numFmtId="0" fontId="2" fillId="46" borderId="79" xfId="0" applyFont="1" applyFill="1" applyBorder="1" applyAlignment="1">
      <alignment horizontal="center"/>
    </xf>
    <xf numFmtId="0" fontId="2" fillId="46" borderId="71" xfId="0" applyFont="1" applyFill="1" applyBorder="1" applyAlignment="1">
      <alignment horizontal="center"/>
    </xf>
    <xf numFmtId="0" fontId="118" fillId="0" borderId="15" xfId="0" applyFont="1" applyBorder="1" applyAlignment="1">
      <alignment horizontal="center"/>
    </xf>
    <xf numFmtId="0" fontId="2" fillId="32" borderId="192" xfId="0" applyFont="1" applyFill="1" applyBorder="1" applyAlignment="1">
      <alignment horizontal="center"/>
    </xf>
    <xf numFmtId="0" fontId="2" fillId="32" borderId="193" xfId="0" applyFont="1" applyFill="1" applyBorder="1" applyAlignment="1">
      <alignment horizontal="center"/>
    </xf>
    <xf numFmtId="0" fontId="119" fillId="0" borderId="13" xfId="0" applyFont="1" applyFill="1" applyBorder="1" applyAlignment="1" quotePrefix="1">
      <alignment horizontal="left"/>
    </xf>
    <xf numFmtId="0" fontId="118" fillId="0" borderId="44" xfId="0" applyFont="1" applyFill="1" applyBorder="1" applyAlignment="1" quotePrefix="1">
      <alignment horizontal="left"/>
    </xf>
    <xf numFmtId="0" fontId="1" fillId="34" borderId="108" xfId="0" applyFont="1" applyFill="1" applyBorder="1" applyAlignment="1">
      <alignment horizontal="center"/>
    </xf>
    <xf numFmtId="0" fontId="7" fillId="34" borderId="109" xfId="0" applyFont="1" applyFill="1" applyBorder="1" applyAlignment="1">
      <alignment horizontal="center"/>
    </xf>
    <xf numFmtId="0" fontId="2" fillId="46" borderId="36" xfId="0" applyFont="1" applyFill="1" applyBorder="1" applyAlignment="1">
      <alignment horizontal="center"/>
    </xf>
    <xf numFmtId="0" fontId="2" fillId="46" borderId="51" xfId="0" applyFont="1" applyFill="1" applyBorder="1" applyAlignment="1">
      <alignment horizontal="center"/>
    </xf>
    <xf numFmtId="0" fontId="1" fillId="0" borderId="81" xfId="0" applyFont="1" applyBorder="1" applyAlignment="1">
      <alignment/>
    </xf>
    <xf numFmtId="0" fontId="1" fillId="44" borderId="12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34" borderId="122" xfId="0" applyFont="1" applyFill="1" applyBorder="1" applyAlignment="1">
      <alignment horizontal="center"/>
    </xf>
    <xf numFmtId="0" fontId="2" fillId="34" borderId="115" xfId="0" applyFont="1" applyFill="1" applyBorder="1" applyAlignment="1">
      <alignment horizontal="center"/>
    </xf>
    <xf numFmtId="0" fontId="2" fillId="34" borderId="114" xfId="0" applyFont="1" applyFill="1" applyBorder="1" applyAlignment="1">
      <alignment horizontal="center"/>
    </xf>
    <xf numFmtId="0" fontId="1" fillId="34" borderId="115" xfId="0" applyFont="1" applyFill="1" applyBorder="1" applyAlignment="1">
      <alignment horizontal="center"/>
    </xf>
    <xf numFmtId="0" fontId="2" fillId="34" borderId="113" xfId="0" applyFont="1" applyFill="1" applyBorder="1" applyAlignment="1">
      <alignment horizontal="center"/>
    </xf>
    <xf numFmtId="0" fontId="2" fillId="34" borderId="116" xfId="0" applyFont="1" applyFill="1" applyBorder="1" applyAlignment="1">
      <alignment horizontal="center"/>
    </xf>
    <xf numFmtId="0" fontId="2" fillId="34" borderId="118" xfId="0" applyFont="1" applyFill="1" applyBorder="1" applyAlignment="1">
      <alignment horizontal="center"/>
    </xf>
    <xf numFmtId="0" fontId="2" fillId="34" borderId="119" xfId="0" applyFont="1" applyFill="1" applyBorder="1" applyAlignment="1">
      <alignment horizontal="center"/>
    </xf>
    <xf numFmtId="0" fontId="2" fillId="34" borderId="124" xfId="0" applyFont="1" applyFill="1" applyBorder="1" applyAlignment="1">
      <alignment horizontal="center"/>
    </xf>
    <xf numFmtId="0" fontId="1" fillId="0" borderId="27" xfId="0" applyFont="1" applyBorder="1" applyAlignment="1">
      <alignment/>
    </xf>
    <xf numFmtId="0" fontId="144" fillId="0" borderId="13" xfId="0" applyFont="1" applyBorder="1" applyAlignment="1">
      <alignment horizontal="center"/>
    </xf>
    <xf numFmtId="0" fontId="1" fillId="37" borderId="123" xfId="0" applyFont="1" applyFill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127" xfId="0" applyFont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194" xfId="0" applyFont="1" applyFill="1" applyBorder="1" applyAlignment="1">
      <alignment horizontal="center"/>
    </xf>
    <xf numFmtId="0" fontId="1" fillId="0" borderId="162" xfId="0" applyFont="1" applyFill="1" applyBorder="1" applyAlignment="1">
      <alignment horizontal="center"/>
    </xf>
    <xf numFmtId="0" fontId="1" fillId="0" borderId="161" xfId="0" applyFont="1" applyFill="1" applyBorder="1" applyAlignment="1">
      <alignment horizontal="center"/>
    </xf>
    <xf numFmtId="0" fontId="1" fillId="0" borderId="43" xfId="0" applyFont="1" applyFill="1" applyBorder="1" applyAlignment="1">
      <alignment vertical="center"/>
    </xf>
    <xf numFmtId="0" fontId="2" fillId="46" borderId="50" xfId="0" applyFont="1" applyFill="1" applyBorder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/>
    </xf>
    <xf numFmtId="0" fontId="35" fillId="41" borderId="115" xfId="0" applyFont="1" applyFill="1" applyBorder="1" applyAlignment="1">
      <alignment horizontal="center"/>
    </xf>
    <xf numFmtId="0" fontId="35" fillId="0" borderId="104" xfId="0" applyFont="1" applyBorder="1" applyAlignment="1">
      <alignment horizontal="center"/>
    </xf>
    <xf numFmtId="0" fontId="35" fillId="0" borderId="105" xfId="0" applyFont="1" applyBorder="1" applyAlignment="1">
      <alignment horizontal="center"/>
    </xf>
    <xf numFmtId="0" fontId="35" fillId="0" borderId="126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43" xfId="0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6" fillId="0" borderId="106" xfId="0" applyFont="1" applyBorder="1" applyAlignment="1">
      <alignment horizontal="center"/>
    </xf>
    <xf numFmtId="0" fontId="145" fillId="0" borderId="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35" fillId="44" borderId="0" xfId="0" applyFont="1" applyFill="1" applyAlignment="1">
      <alignment/>
    </xf>
    <xf numFmtId="0" fontId="35" fillId="0" borderId="0" xfId="0" applyFont="1" applyAlignment="1">
      <alignment horizontal="center"/>
    </xf>
    <xf numFmtId="0" fontId="35" fillId="45" borderId="0" xfId="0" applyFont="1" applyFill="1" applyAlignment="1">
      <alignment horizontal="center"/>
    </xf>
    <xf numFmtId="0" fontId="35" fillId="7" borderId="0" xfId="0" applyFont="1" applyFill="1" applyAlignment="1">
      <alignment horizontal="center"/>
    </xf>
    <xf numFmtId="0" fontId="35" fillId="36" borderId="0" xfId="0" applyFont="1" applyFill="1" applyAlignment="1">
      <alignment horizontal="center"/>
    </xf>
    <xf numFmtId="3" fontId="35" fillId="0" borderId="0" xfId="0" applyNumberFormat="1" applyFont="1" applyAlignment="1">
      <alignment horizontal="center"/>
    </xf>
    <xf numFmtId="0" fontId="35" fillId="41" borderId="195" xfId="0" applyFont="1" applyFill="1" applyBorder="1" applyAlignment="1">
      <alignment horizontal="center"/>
    </xf>
    <xf numFmtId="0" fontId="35" fillId="0" borderId="54" xfId="0" applyFont="1" applyFill="1" applyBorder="1" applyAlignment="1">
      <alignment horizontal="center"/>
    </xf>
    <xf numFmtId="0" fontId="37" fillId="0" borderId="105" xfId="0" applyFont="1" applyBorder="1" applyAlignment="1">
      <alignment horizontal="center"/>
    </xf>
    <xf numFmtId="0" fontId="37" fillId="0" borderId="106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3" fontId="35" fillId="0" borderId="0" xfId="0" applyNumberFormat="1" applyFont="1" applyBorder="1" applyAlignment="1">
      <alignment/>
    </xf>
    <xf numFmtId="0" fontId="35" fillId="44" borderId="0" xfId="0" applyFont="1" applyFill="1" applyAlignment="1">
      <alignment horizontal="center"/>
    </xf>
    <xf numFmtId="0" fontId="35" fillId="0" borderId="126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0" fontId="35" fillId="0" borderId="51" xfId="0" applyFont="1" applyFill="1" applyBorder="1" applyAlignment="1">
      <alignment horizontal="center"/>
    </xf>
    <xf numFmtId="0" fontId="35" fillId="0" borderId="43" xfId="0" applyFont="1" applyFill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36" borderId="36" xfId="0" applyFont="1" applyFill="1" applyBorder="1" applyAlignment="1">
      <alignment horizontal="center"/>
    </xf>
    <xf numFmtId="0" fontId="35" fillId="45" borderId="59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3" fontId="35" fillId="0" borderId="0" xfId="0" applyNumberFormat="1" applyFont="1" applyAlignment="1">
      <alignment/>
    </xf>
    <xf numFmtId="0" fontId="35" fillId="0" borderId="67" xfId="0" applyFont="1" applyBorder="1" applyAlignment="1">
      <alignment horizontal="center"/>
    </xf>
    <xf numFmtId="0" fontId="35" fillId="36" borderId="0" xfId="0" applyFont="1" applyFill="1" applyBorder="1" applyAlignment="1">
      <alignment horizontal="center"/>
    </xf>
    <xf numFmtId="0" fontId="35" fillId="45" borderId="57" xfId="0" applyFont="1" applyFill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5" fillId="0" borderId="196" xfId="0" applyFont="1" applyBorder="1" applyAlignment="1">
      <alignment horizontal="center" vertical="center"/>
    </xf>
    <xf numFmtId="0" fontId="5" fillId="0" borderId="84" xfId="0" applyFont="1" applyBorder="1" applyAlignment="1" quotePrefix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19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6" fillId="0" borderId="13" xfId="0" applyFont="1" applyFill="1" applyBorder="1" applyAlignment="1" quotePrefix="1">
      <alignment horizontal="center"/>
    </xf>
    <xf numFmtId="0" fontId="126" fillId="0" borderId="28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123" fillId="0" borderId="31" xfId="0" applyFont="1" applyBorder="1" applyAlignment="1">
      <alignment horizontal="center"/>
    </xf>
    <xf numFmtId="0" fontId="118" fillId="0" borderId="0" xfId="0" applyFont="1" applyBorder="1" applyAlignment="1">
      <alignment horizontal="left"/>
    </xf>
    <xf numFmtId="0" fontId="118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3" fontId="118" fillId="0" borderId="0" xfId="0" applyNumberFormat="1" applyFont="1" applyFill="1" applyBorder="1" applyAlignment="1">
      <alignment horizontal="center"/>
    </xf>
    <xf numFmtId="0" fontId="2" fillId="46" borderId="28" xfId="0" applyFont="1" applyFill="1" applyBorder="1" applyAlignment="1">
      <alignment horizontal="center"/>
    </xf>
    <xf numFmtId="0" fontId="2" fillId="46" borderId="30" xfId="0" applyFont="1" applyFill="1" applyBorder="1" applyAlignment="1">
      <alignment horizontal="center"/>
    </xf>
    <xf numFmtId="0" fontId="129" fillId="6" borderId="198" xfId="0" applyFont="1" applyFill="1" applyBorder="1" applyAlignment="1">
      <alignment vertical="center"/>
    </xf>
    <xf numFmtId="0" fontId="129" fillId="6" borderId="57" xfId="0" applyFont="1" applyFill="1" applyBorder="1" applyAlignment="1">
      <alignment vertical="center"/>
    </xf>
    <xf numFmtId="0" fontId="121" fillId="0" borderId="31" xfId="0" applyFont="1" applyFill="1" applyBorder="1" applyAlignment="1">
      <alignment horizontal="center"/>
    </xf>
    <xf numFmtId="0" fontId="126" fillId="0" borderId="18" xfId="0" applyFont="1" applyBorder="1" applyAlignment="1">
      <alignment horizontal="center"/>
    </xf>
    <xf numFmtId="0" fontId="121" fillId="0" borderId="44" xfId="0" applyFont="1" applyFill="1" applyBorder="1" applyAlignment="1">
      <alignment horizontal="center"/>
    </xf>
    <xf numFmtId="0" fontId="121" fillId="0" borderId="43" xfId="0" applyFont="1" applyFill="1" applyBorder="1" applyAlignment="1">
      <alignment horizontal="center"/>
    </xf>
    <xf numFmtId="0" fontId="121" fillId="0" borderId="42" xfId="0" applyFont="1" applyFill="1" applyBorder="1" applyAlignment="1">
      <alignment horizontal="center"/>
    </xf>
    <xf numFmtId="0" fontId="121" fillId="0" borderId="44" xfId="0" applyFont="1" applyFill="1" applyBorder="1" applyAlignment="1">
      <alignment horizontal="left"/>
    </xf>
    <xf numFmtId="0" fontId="126" fillId="0" borderId="15" xfId="0" applyFont="1" applyFill="1" applyBorder="1" applyAlignment="1" quotePrefix="1">
      <alignment horizontal="center"/>
    </xf>
    <xf numFmtId="0" fontId="122" fillId="0" borderId="44" xfId="0" applyFont="1" applyFill="1" applyBorder="1" applyAlignment="1">
      <alignment horizontal="left"/>
    </xf>
    <xf numFmtId="0" fontId="122" fillId="0" borderId="44" xfId="0" applyFont="1" applyFill="1" applyBorder="1" applyAlignment="1">
      <alignment horizontal="center"/>
    </xf>
    <xf numFmtId="0" fontId="122" fillId="0" borderId="43" xfId="0" applyFont="1" applyFill="1" applyBorder="1" applyAlignment="1">
      <alignment horizontal="center"/>
    </xf>
    <xf numFmtId="0" fontId="122" fillId="0" borderId="42" xfId="0" applyFont="1" applyFill="1" applyBorder="1" applyAlignment="1">
      <alignment horizontal="center"/>
    </xf>
    <xf numFmtId="0" fontId="128" fillId="0" borderId="17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left"/>
    </xf>
    <xf numFmtId="0" fontId="134" fillId="0" borderId="0" xfId="0" applyFont="1" applyBorder="1" applyAlignment="1">
      <alignment horizontal="center"/>
    </xf>
    <xf numFmtId="0" fontId="146" fillId="0" borderId="11" xfId="0" applyFont="1" applyBorder="1" applyAlignment="1">
      <alignment horizontal="center"/>
    </xf>
    <xf numFmtId="0" fontId="147" fillId="0" borderId="0" xfId="0" applyFont="1" applyBorder="1" applyAlignment="1">
      <alignment horizontal="center"/>
    </xf>
    <xf numFmtId="0" fontId="147" fillId="0" borderId="13" xfId="0" applyFont="1" applyBorder="1" applyAlignment="1">
      <alignment horizontal="left"/>
    </xf>
    <xf numFmtId="0" fontId="148" fillId="0" borderId="13" xfId="0" applyFont="1" applyBorder="1" applyAlignment="1">
      <alignment horizontal="left"/>
    </xf>
    <xf numFmtId="0" fontId="148" fillId="0" borderId="17" xfId="0" applyFont="1" applyBorder="1" applyAlignment="1">
      <alignment horizontal="left"/>
    </xf>
    <xf numFmtId="0" fontId="147" fillId="0" borderId="52" xfId="0" applyFont="1" applyBorder="1" applyAlignment="1">
      <alignment horizontal="left"/>
    </xf>
    <xf numFmtId="0" fontId="121" fillId="0" borderId="0" xfId="0" applyFont="1" applyBorder="1" applyAlignment="1">
      <alignment horizontal="left"/>
    </xf>
    <xf numFmtId="0" fontId="122" fillId="0" borderId="0" xfId="0" applyFont="1" applyBorder="1" applyAlignment="1">
      <alignment horizontal="left"/>
    </xf>
    <xf numFmtId="0" fontId="119" fillId="0" borderId="0" xfId="0" applyFont="1" applyFill="1" applyBorder="1" applyAlignment="1">
      <alignment horizontal="left"/>
    </xf>
    <xf numFmtId="0" fontId="121" fillId="0" borderId="53" xfId="0" applyFont="1" applyFill="1" applyBorder="1" applyAlignment="1">
      <alignment horizontal="center"/>
    </xf>
    <xf numFmtId="3" fontId="122" fillId="0" borderId="30" xfId="0" applyNumberFormat="1" applyFont="1" applyFill="1" applyBorder="1" applyAlignment="1">
      <alignment horizontal="center"/>
    </xf>
    <xf numFmtId="49" fontId="149" fillId="0" borderId="0" xfId="0" applyNumberFormat="1" applyFont="1" applyAlignment="1" quotePrefix="1">
      <alignment/>
    </xf>
    <xf numFmtId="17" fontId="11" fillId="0" borderId="0" xfId="0" applyNumberFormat="1" applyFont="1" applyAlignment="1" quotePrefix="1">
      <alignment horizontal="center"/>
    </xf>
    <xf numFmtId="0" fontId="1" fillId="0" borderId="0" xfId="0" applyFont="1" applyFill="1" applyBorder="1" applyAlignment="1">
      <alignment/>
    </xf>
    <xf numFmtId="49" fontId="149" fillId="0" borderId="0" xfId="0" applyNumberFormat="1" applyFont="1" applyAlignment="1">
      <alignment/>
    </xf>
    <xf numFmtId="49" fontId="150" fillId="0" borderId="0" xfId="0" applyNumberFormat="1" applyFont="1" applyAlignment="1">
      <alignment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32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32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2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5" borderId="0" xfId="0" applyFont="1" applyFill="1" applyAlignment="1">
      <alignment vertical="center"/>
    </xf>
    <xf numFmtId="0" fontId="0" fillId="45" borderId="0" xfId="0" applyFont="1" applyFill="1" applyBorder="1" applyAlignment="1">
      <alignment horizontal="center" vertical="center"/>
    </xf>
    <xf numFmtId="0" fontId="0" fillId="45" borderId="0" xfId="0" applyFont="1" applyFill="1" applyAlignment="1">
      <alignment horizontal="center" vertical="center"/>
    </xf>
    <xf numFmtId="0" fontId="1" fillId="45" borderId="0" xfId="0" applyFont="1" applyFill="1" applyAlignment="1">
      <alignment vertical="center"/>
    </xf>
    <xf numFmtId="0" fontId="1" fillId="45" borderId="0" xfId="0" applyFont="1" applyFill="1" applyAlignment="1">
      <alignment horizontal="center" vertical="center"/>
    </xf>
    <xf numFmtId="0" fontId="2" fillId="45" borderId="0" xfId="0" applyFont="1" applyFill="1" applyAlignment="1">
      <alignment vertical="center"/>
    </xf>
    <xf numFmtId="0" fontId="0" fillId="13" borderId="0" xfId="0" applyFont="1" applyFill="1" applyAlignment="1">
      <alignment vertical="center"/>
    </xf>
    <xf numFmtId="0" fontId="0" fillId="13" borderId="0" xfId="0" applyFont="1" applyFill="1" applyBorder="1" applyAlignment="1">
      <alignment horizontal="center" vertical="center"/>
    </xf>
    <xf numFmtId="0" fontId="0" fillId="13" borderId="0" xfId="0" applyFont="1" applyFill="1" applyAlignment="1">
      <alignment horizontal="center" vertical="center"/>
    </xf>
    <xf numFmtId="0" fontId="1" fillId="13" borderId="0" xfId="0" applyFont="1" applyFill="1" applyAlignment="1">
      <alignment vertical="center"/>
    </xf>
    <xf numFmtId="0" fontId="1" fillId="13" borderId="0" xfId="0" applyFont="1" applyFill="1" applyAlignment="1">
      <alignment horizontal="center" vertical="center"/>
    </xf>
    <xf numFmtId="0" fontId="2" fillId="13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44" borderId="0" xfId="0" applyFont="1" applyFill="1" applyAlignment="1">
      <alignment vertical="center"/>
    </xf>
    <xf numFmtId="0" fontId="134" fillId="0" borderId="0" xfId="0" applyFont="1" applyAlignment="1">
      <alignment vertical="center"/>
    </xf>
    <xf numFmtId="0" fontId="134" fillId="0" borderId="0" xfId="0" applyFont="1" applyFill="1" applyAlignment="1">
      <alignment vertical="center"/>
    </xf>
    <xf numFmtId="0" fontId="151" fillId="0" borderId="0" xfId="0" applyFont="1" applyAlignment="1">
      <alignment vertical="center"/>
    </xf>
    <xf numFmtId="0" fontId="5" fillId="43" borderId="0" xfId="0" applyFont="1" applyFill="1" applyAlignment="1">
      <alignment vertical="center"/>
    </xf>
    <xf numFmtId="0" fontId="0" fillId="43" borderId="0" xfId="0" applyFont="1" applyFill="1" applyAlignment="1">
      <alignment vertical="center"/>
    </xf>
    <xf numFmtId="0" fontId="127" fillId="0" borderId="21" xfId="0" applyFont="1" applyBorder="1" applyAlignment="1">
      <alignment horizontal="center" vertical="center"/>
    </xf>
    <xf numFmtId="0" fontId="126" fillId="0" borderId="0" xfId="0" applyFont="1" applyAlignment="1">
      <alignment vertical="center"/>
    </xf>
    <xf numFmtId="0" fontId="0" fillId="46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6" fillId="43" borderId="0" xfId="0" applyFont="1" applyFill="1" applyAlignment="1">
      <alignment vertical="center"/>
    </xf>
    <xf numFmtId="0" fontId="126" fillId="0" borderId="81" xfId="0" applyFont="1" applyBorder="1" applyAlignment="1">
      <alignment vertical="center"/>
    </xf>
    <xf numFmtId="0" fontId="134" fillId="0" borderId="21" xfId="0" applyFont="1" applyBorder="1" applyAlignment="1">
      <alignment vertical="center"/>
    </xf>
    <xf numFmtId="0" fontId="134" fillId="0" borderId="21" xfId="0" applyFont="1" applyFill="1" applyBorder="1" applyAlignment="1">
      <alignment vertical="center"/>
    </xf>
    <xf numFmtId="0" fontId="151" fillId="0" borderId="21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134" fillId="0" borderId="16" xfId="0" applyFont="1" applyBorder="1" applyAlignment="1">
      <alignment vertical="center"/>
    </xf>
    <xf numFmtId="0" fontId="134" fillId="0" borderId="18" xfId="0" applyFont="1" applyBorder="1" applyAlignment="1">
      <alignment vertical="center"/>
    </xf>
    <xf numFmtId="0" fontId="134" fillId="0" borderId="18" xfId="0" applyFont="1" applyFill="1" applyBorder="1" applyAlignment="1">
      <alignment vertical="center"/>
    </xf>
    <xf numFmtId="0" fontId="151" fillId="0" borderId="1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" fillId="32" borderId="0" xfId="0" applyFont="1" applyFill="1" applyAlignment="1">
      <alignment vertical="center"/>
    </xf>
    <xf numFmtId="0" fontId="1" fillId="0" borderId="199" xfId="0" applyFont="1" applyBorder="1" applyAlignment="1">
      <alignment horizontal="center"/>
    </xf>
    <xf numFmtId="0" fontId="1" fillId="35" borderId="117" xfId="0" applyFont="1" applyFill="1" applyBorder="1" applyAlignment="1">
      <alignment horizontal="center"/>
    </xf>
    <xf numFmtId="0" fontId="2" fillId="0" borderId="200" xfId="0" applyFont="1" applyFill="1" applyBorder="1" applyAlignment="1">
      <alignment horizontal="center"/>
    </xf>
    <xf numFmtId="0" fontId="2" fillId="0" borderId="201" xfId="0" applyFont="1" applyFill="1" applyBorder="1" applyAlignment="1">
      <alignment horizontal="center"/>
    </xf>
    <xf numFmtId="0" fontId="2" fillId="0" borderId="202" xfId="0" applyFont="1" applyFill="1" applyBorder="1" applyAlignment="1">
      <alignment horizontal="center"/>
    </xf>
    <xf numFmtId="3" fontId="121" fillId="0" borderId="31" xfId="0" applyNumberFormat="1" applyFont="1" applyFill="1" applyBorder="1" applyAlignment="1">
      <alignment horizontal="center"/>
    </xf>
    <xf numFmtId="0" fontId="11" fillId="36" borderId="71" xfId="0" applyFont="1" applyFill="1" applyBorder="1" applyAlignment="1">
      <alignment horizontal="center" vertical="center"/>
    </xf>
    <xf numFmtId="0" fontId="11" fillId="36" borderId="21" xfId="0" applyFont="1" applyFill="1" applyBorder="1" applyAlignment="1">
      <alignment horizontal="center" vertical="center"/>
    </xf>
    <xf numFmtId="0" fontId="20" fillId="36" borderId="21" xfId="0" applyFont="1" applyFill="1" applyBorder="1" applyAlignment="1">
      <alignment horizontal="center" vertical="center"/>
    </xf>
    <xf numFmtId="0" fontId="11" fillId="36" borderId="82" xfId="0" applyFont="1" applyFill="1" applyBorder="1" applyAlignment="1">
      <alignment horizontal="center" vertical="center"/>
    </xf>
    <xf numFmtId="0" fontId="11" fillId="36" borderId="65" xfId="0" applyFont="1" applyFill="1" applyBorder="1" applyAlignment="1">
      <alignment horizontal="center" vertical="center"/>
    </xf>
    <xf numFmtId="0" fontId="11" fillId="36" borderId="61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/>
    </xf>
    <xf numFmtId="0" fontId="20" fillId="36" borderId="14" xfId="0" applyFont="1" applyFill="1" applyBorder="1" applyAlignment="1">
      <alignment vertical="center"/>
    </xf>
    <xf numFmtId="0" fontId="11" fillId="36" borderId="36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center" vertical="center"/>
    </xf>
    <xf numFmtId="0" fontId="11" fillId="36" borderId="203" xfId="0" applyFont="1" applyFill="1" applyBorder="1" applyAlignment="1">
      <alignment horizontal="center" vertical="center"/>
    </xf>
    <xf numFmtId="0" fontId="11" fillId="36" borderId="39" xfId="0" applyFont="1" applyFill="1" applyBorder="1" applyAlignment="1">
      <alignment horizontal="center" vertical="center"/>
    </xf>
    <xf numFmtId="0" fontId="11" fillId="36" borderId="28" xfId="0" applyFont="1" applyFill="1" applyBorder="1" applyAlignment="1">
      <alignment horizontal="center" vertical="center"/>
    </xf>
    <xf numFmtId="0" fontId="20" fillId="36" borderId="59" xfId="0" applyFont="1" applyFill="1" applyBorder="1" applyAlignment="1">
      <alignment vertical="center"/>
    </xf>
    <xf numFmtId="0" fontId="20" fillId="36" borderId="57" xfId="0" applyFont="1" applyFill="1" applyBorder="1" applyAlignment="1">
      <alignment horizontal="center" vertical="center"/>
    </xf>
    <xf numFmtId="0" fontId="11" fillId="36" borderId="204" xfId="0" applyFont="1" applyFill="1" applyBorder="1" applyAlignment="1">
      <alignment horizontal="center" vertical="center"/>
    </xf>
    <xf numFmtId="0" fontId="11" fillId="36" borderId="205" xfId="0" applyFont="1" applyFill="1" applyBorder="1" applyAlignment="1">
      <alignment horizontal="center" vertical="center"/>
    </xf>
    <xf numFmtId="0" fontId="20" fillId="36" borderId="57" xfId="0" applyFont="1" applyFill="1" applyBorder="1" applyAlignment="1">
      <alignment vertical="center"/>
    </xf>
    <xf numFmtId="0" fontId="11" fillId="36" borderId="57" xfId="0" applyFont="1" applyFill="1" applyBorder="1" applyAlignment="1">
      <alignment horizontal="center" vertical="center"/>
    </xf>
    <xf numFmtId="0" fontId="20" fillId="36" borderId="58" xfId="0" applyFont="1" applyFill="1" applyBorder="1" applyAlignment="1">
      <alignment horizontal="center" vertical="center"/>
    </xf>
    <xf numFmtId="0" fontId="11" fillId="36" borderId="59" xfId="0" applyFont="1" applyFill="1" applyBorder="1" applyAlignment="1">
      <alignment vertical="center"/>
    </xf>
    <xf numFmtId="0" fontId="11" fillId="36" borderId="57" xfId="0" applyFont="1" applyFill="1" applyBorder="1" applyAlignment="1">
      <alignment vertical="center"/>
    </xf>
    <xf numFmtId="0" fontId="40" fillId="36" borderId="58" xfId="0" applyFont="1" applyFill="1" applyBorder="1" applyAlignment="1">
      <alignment horizontal="center" vertical="center"/>
    </xf>
    <xf numFmtId="0" fontId="20" fillId="36" borderId="100" xfId="0" applyFont="1" applyFill="1" applyBorder="1" applyAlignment="1">
      <alignment vertical="center"/>
    </xf>
    <xf numFmtId="0" fontId="20" fillId="36" borderId="206" xfId="0" applyFont="1" applyFill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46" borderId="0" xfId="0" applyFont="1" applyFill="1" applyBorder="1" applyAlignment="1">
      <alignment horizontal="center" vertical="center"/>
    </xf>
    <xf numFmtId="0" fontId="152" fillId="0" borderId="0" xfId="0" applyFont="1" applyBorder="1" applyAlignment="1">
      <alignment horizontal="center" vertical="center"/>
    </xf>
    <xf numFmtId="0" fontId="11" fillId="0" borderId="20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52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153" fillId="0" borderId="0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154" fillId="0" borderId="0" xfId="0" applyFont="1" applyBorder="1" applyAlignment="1">
      <alignment horizontal="center" vertical="center"/>
    </xf>
    <xf numFmtId="0" fontId="155" fillId="32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53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0" fontId="155" fillId="0" borderId="0" xfId="0" applyFont="1" applyBorder="1" applyAlignment="1">
      <alignment horizontal="center" vertical="center"/>
    </xf>
    <xf numFmtId="0" fontId="155" fillId="0" borderId="0" xfId="0" applyFont="1" applyFill="1" applyBorder="1" applyAlignment="1">
      <alignment horizontal="center" vertical="center"/>
    </xf>
    <xf numFmtId="0" fontId="155" fillId="0" borderId="14" xfId="0" applyFont="1" applyBorder="1" applyAlignment="1">
      <alignment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20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48" borderId="0" xfId="0" applyFont="1" applyFill="1" applyAlignment="1">
      <alignment vertical="center"/>
    </xf>
    <xf numFmtId="0" fontId="156" fillId="36" borderId="0" xfId="0" applyFont="1" applyFill="1" applyBorder="1" applyAlignment="1">
      <alignment horizontal="center" vertical="center"/>
    </xf>
    <xf numFmtId="0" fontId="20" fillId="36" borderId="65" xfId="0" applyFont="1" applyFill="1" applyBorder="1" applyAlignment="1">
      <alignment horizontal="center" vertical="center"/>
    </xf>
    <xf numFmtId="0" fontId="20" fillId="36" borderId="28" xfId="0" applyFont="1" applyFill="1" applyBorder="1" applyAlignment="1">
      <alignment horizontal="center" vertical="center"/>
    </xf>
    <xf numFmtId="0" fontId="20" fillId="36" borderId="14" xfId="0" applyFont="1" applyFill="1" applyBorder="1" applyAlignment="1">
      <alignment horizontal="center" vertical="center"/>
    </xf>
    <xf numFmtId="0" fontId="20" fillId="0" borderId="36" xfId="0" applyFont="1" applyBorder="1" applyAlignment="1">
      <alignment vertical="center"/>
    </xf>
    <xf numFmtId="0" fontId="20" fillId="0" borderId="39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66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32" borderId="0" xfId="0" applyFont="1" applyFill="1" applyBorder="1" applyAlignment="1">
      <alignment vertical="center"/>
    </xf>
    <xf numFmtId="0" fontId="20" fillId="0" borderId="28" xfId="0" applyFont="1" applyBorder="1" applyAlignment="1">
      <alignment horizontal="center" vertical="center"/>
    </xf>
    <xf numFmtId="0" fontId="20" fillId="32" borderId="0" xfId="0" applyFont="1" applyFill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61" xfId="0" applyFont="1" applyBorder="1" applyAlignment="1">
      <alignment vertical="center"/>
    </xf>
    <xf numFmtId="0" fontId="20" fillId="49" borderId="28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0" fillId="0" borderId="209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20" fillId="32" borderId="10" xfId="0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210" xfId="0" applyFont="1" applyBorder="1" applyAlignment="1">
      <alignment vertical="center"/>
    </xf>
    <xf numFmtId="0" fontId="11" fillId="0" borderId="20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20" fillId="0" borderId="130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11" fillId="36" borderId="211" xfId="0" applyFont="1" applyFill="1" applyBorder="1" applyAlignment="1">
      <alignment vertical="center"/>
    </xf>
    <xf numFmtId="0" fontId="11" fillId="36" borderId="108" xfId="0" applyFont="1" applyFill="1" applyBorder="1" applyAlignment="1">
      <alignment vertical="center"/>
    </xf>
    <xf numFmtId="0" fontId="11" fillId="36" borderId="212" xfId="0" applyFont="1" applyFill="1" applyBorder="1" applyAlignment="1">
      <alignment vertical="center"/>
    </xf>
    <xf numFmtId="0" fontId="11" fillId="36" borderId="58" xfId="0" applyFont="1" applyFill="1" applyBorder="1" applyAlignment="1">
      <alignment horizontal="center" vertical="center"/>
    </xf>
    <xf numFmtId="0" fontId="20" fillId="36" borderId="59" xfId="0" applyFont="1" applyFill="1" applyBorder="1" applyAlignment="1">
      <alignment horizontal="center" vertical="center"/>
    </xf>
    <xf numFmtId="0" fontId="20" fillId="36" borderId="57" xfId="0" applyFont="1" applyFill="1" applyBorder="1" applyAlignment="1">
      <alignment horizontal="left" vertical="center"/>
    </xf>
    <xf numFmtId="0" fontId="20" fillId="36" borderId="100" xfId="0" applyFont="1" applyFill="1" applyBorder="1" applyAlignment="1">
      <alignment horizontal="left" vertical="center"/>
    </xf>
    <xf numFmtId="0" fontId="11" fillId="36" borderId="206" xfId="0" applyFont="1" applyFill="1" applyBorder="1" applyAlignment="1">
      <alignment horizontal="center" vertical="center"/>
    </xf>
    <xf numFmtId="0" fontId="20" fillId="0" borderId="39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32" borderId="0" xfId="0" applyFont="1" applyFill="1" applyAlignment="1">
      <alignment horizontal="center" vertical="center"/>
    </xf>
    <xf numFmtId="0" fontId="20" fillId="32" borderId="0" xfId="0" applyFont="1" applyFill="1" applyBorder="1" applyAlignment="1">
      <alignment horizontal="left" vertical="center"/>
    </xf>
    <xf numFmtId="0" fontId="156" fillId="0" borderId="0" xfId="0" applyFont="1" applyBorder="1" applyAlignment="1">
      <alignment horizontal="center" vertical="center"/>
    </xf>
    <xf numFmtId="0" fontId="20" fillId="0" borderId="24" xfId="0" applyFont="1" applyBorder="1" applyAlignment="1">
      <alignment vertical="center"/>
    </xf>
    <xf numFmtId="0" fontId="11" fillId="32" borderId="0" xfId="0" applyFont="1" applyFill="1" applyAlignment="1">
      <alignment horizontal="center" vertical="center"/>
    </xf>
    <xf numFmtId="0" fontId="11" fillId="0" borderId="36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1" fillId="0" borderId="39" xfId="0" applyNumberFormat="1" applyFont="1" applyBorder="1" applyAlignment="1">
      <alignment horizontal="center" vertical="center"/>
    </xf>
    <xf numFmtId="0" fontId="11" fillId="32" borderId="0" xfId="0" applyFont="1" applyFill="1" applyBorder="1" applyAlignment="1">
      <alignment horizontal="left" vertical="center"/>
    </xf>
    <xf numFmtId="0" fontId="157" fillId="0" borderId="28" xfId="0" applyFont="1" applyBorder="1" applyAlignment="1">
      <alignment horizontal="center" vertical="center"/>
    </xf>
    <xf numFmtId="0" fontId="11" fillId="0" borderId="61" xfId="0" applyFont="1" applyBorder="1" applyAlignment="1">
      <alignment horizontal="left" vertical="center"/>
    </xf>
    <xf numFmtId="3" fontId="20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7" fillId="0" borderId="0" xfId="0" applyFont="1" applyBorder="1" applyAlignment="1">
      <alignment horizontal="center" vertical="center"/>
    </xf>
    <xf numFmtId="3" fontId="157" fillId="0" borderId="0" xfId="0" applyNumberFormat="1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3" fontId="157" fillId="0" borderId="3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57" fillId="0" borderId="0" xfId="0" applyFont="1" applyAlignment="1">
      <alignment horizontal="center" vertical="center"/>
    </xf>
    <xf numFmtId="3" fontId="157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20" fillId="0" borderId="210" xfId="0" applyFont="1" applyBorder="1" applyAlignment="1">
      <alignment horizontal="center" vertical="center"/>
    </xf>
    <xf numFmtId="0" fontId="118" fillId="0" borderId="52" xfId="0" applyFont="1" applyFill="1" applyBorder="1" applyAlignment="1">
      <alignment horizontal="left"/>
    </xf>
    <xf numFmtId="0" fontId="118" fillId="0" borderId="52" xfId="0" applyFont="1" applyFill="1" applyBorder="1" applyAlignment="1">
      <alignment horizontal="center"/>
    </xf>
    <xf numFmtId="0" fontId="118" fillId="0" borderId="53" xfId="0" applyFont="1" applyFill="1" applyBorder="1" applyAlignment="1">
      <alignment horizontal="center"/>
    </xf>
    <xf numFmtId="49" fontId="137" fillId="0" borderId="30" xfId="0" applyNumberFormat="1" applyFont="1" applyFill="1" applyBorder="1" applyAlignment="1">
      <alignment horizontal="center"/>
    </xf>
    <xf numFmtId="0" fontId="2" fillId="46" borderId="21" xfId="0" applyFont="1" applyFill="1" applyBorder="1" applyAlignment="1">
      <alignment horizontal="center"/>
    </xf>
    <xf numFmtId="0" fontId="158" fillId="0" borderId="52" xfId="0" applyFont="1" applyBorder="1" applyAlignment="1">
      <alignment horizontal="left" wrapText="1"/>
    </xf>
    <xf numFmtId="0" fontId="119" fillId="0" borderId="52" xfId="0" applyFont="1" applyBorder="1" applyAlignment="1">
      <alignment horizontal="center"/>
    </xf>
    <xf numFmtId="0" fontId="119" fillId="0" borderId="21" xfId="0" applyFont="1" applyBorder="1" applyAlignment="1">
      <alignment horizontal="center"/>
    </xf>
    <xf numFmtId="3" fontId="119" fillId="0" borderId="53" xfId="0" applyNumberFormat="1" applyFont="1" applyBorder="1" applyAlignment="1">
      <alignment horizontal="center"/>
    </xf>
    <xf numFmtId="0" fontId="121" fillId="0" borderId="52" xfId="0" applyFont="1" applyBorder="1" applyAlignment="1">
      <alignment horizontal="left"/>
    </xf>
    <xf numFmtId="0" fontId="121" fillId="0" borderId="21" xfId="0" applyFont="1" applyBorder="1" applyAlignment="1">
      <alignment horizontal="center"/>
    </xf>
    <xf numFmtId="0" fontId="121" fillId="0" borderId="52" xfId="0" applyFont="1" applyBorder="1" applyAlignment="1">
      <alignment horizontal="center"/>
    </xf>
    <xf numFmtId="0" fontId="121" fillId="0" borderId="53" xfId="0" applyFont="1" applyBorder="1" applyAlignment="1">
      <alignment horizontal="center"/>
    </xf>
    <xf numFmtId="0" fontId="2" fillId="46" borderId="43" xfId="0" applyFont="1" applyFill="1" applyBorder="1" applyAlignment="1">
      <alignment horizontal="center"/>
    </xf>
    <xf numFmtId="0" fontId="2" fillId="46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04" xfId="0" applyFont="1" applyBorder="1" applyAlignment="1">
      <alignment horizontal="center" vertical="center"/>
    </xf>
    <xf numFmtId="0" fontId="159" fillId="0" borderId="0" xfId="0" applyFont="1" applyBorder="1" applyAlignment="1">
      <alignment horizontal="left"/>
    </xf>
    <xf numFmtId="0" fontId="20" fillId="46" borderId="0" xfId="0" applyFont="1" applyFill="1" applyAlignment="1">
      <alignment vertical="center"/>
    </xf>
    <xf numFmtId="0" fontId="11" fillId="46" borderId="0" xfId="0" applyFont="1" applyFill="1" applyBorder="1" applyAlignment="1">
      <alignment horizontal="center" vertical="center"/>
    </xf>
    <xf numFmtId="0" fontId="11" fillId="46" borderId="0" xfId="0" applyFont="1" applyFill="1" applyAlignment="1">
      <alignment horizontal="center" vertical="center"/>
    </xf>
    <xf numFmtId="0" fontId="11" fillId="46" borderId="0" xfId="0" applyFont="1" applyFill="1" applyAlignment="1">
      <alignment horizontal="left" vertical="center"/>
    </xf>
    <xf numFmtId="0" fontId="20" fillId="46" borderId="1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right"/>
    </xf>
    <xf numFmtId="0" fontId="121" fillId="0" borderId="54" xfId="0" applyFont="1" applyFill="1" applyBorder="1" applyAlignment="1">
      <alignment horizontal="left"/>
    </xf>
    <xf numFmtId="0" fontId="121" fillId="0" borderId="65" xfId="0" applyFont="1" applyFill="1" applyBorder="1" applyAlignment="1">
      <alignment horizontal="center"/>
    </xf>
    <xf numFmtId="0" fontId="122" fillId="0" borderId="15" xfId="0" applyFont="1" applyFill="1" applyBorder="1" applyAlignment="1">
      <alignment horizontal="left"/>
    </xf>
    <xf numFmtId="0" fontId="122" fillId="0" borderId="28" xfId="0" applyFont="1" applyFill="1" applyBorder="1" applyAlignment="1">
      <alignment horizontal="center"/>
    </xf>
    <xf numFmtId="0" fontId="11" fillId="13" borderId="16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49" fontId="149" fillId="0" borderId="206" xfId="0" applyNumberFormat="1" applyFont="1" applyBorder="1" applyAlignment="1" quotePrefix="1">
      <alignment/>
    </xf>
    <xf numFmtId="0" fontId="119" fillId="46" borderId="13" xfId="0" applyFont="1" applyFill="1" applyBorder="1" applyAlignment="1">
      <alignment horizontal="center"/>
    </xf>
    <xf numFmtId="0" fontId="158" fillId="0" borderId="13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center"/>
    </xf>
    <xf numFmtId="0" fontId="134" fillId="0" borderId="102" xfId="0" applyFont="1" applyBorder="1" applyAlignment="1">
      <alignment horizontal="center"/>
    </xf>
    <xf numFmtId="0" fontId="2" fillId="0" borderId="81" xfId="0" applyFont="1" applyFill="1" applyBorder="1" applyAlignment="1">
      <alignment horizontal="center"/>
    </xf>
    <xf numFmtId="0" fontId="2" fillId="0" borderId="213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19" fillId="0" borderId="12" xfId="0" applyFont="1" applyFill="1" applyBorder="1" applyAlignment="1">
      <alignment horizontal="left"/>
    </xf>
    <xf numFmtId="0" fontId="126" fillId="0" borderId="12" xfId="0" applyFont="1" applyFill="1" applyBorder="1" applyAlignment="1" quotePrefix="1">
      <alignment horizontal="center"/>
    </xf>
    <xf numFmtId="0" fontId="134" fillId="0" borderId="0" xfId="0" applyFont="1" applyAlignment="1">
      <alignment/>
    </xf>
    <xf numFmtId="0" fontId="160" fillId="0" borderId="11" xfId="0" applyFont="1" applyBorder="1" applyAlignment="1">
      <alignment horizontal="center"/>
    </xf>
    <xf numFmtId="0" fontId="126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61" fillId="0" borderId="11" xfId="0" applyFont="1" applyBorder="1" applyAlignment="1">
      <alignment horizontal="center"/>
    </xf>
    <xf numFmtId="0" fontId="161" fillId="0" borderId="13" xfId="0" applyFont="1" applyFill="1" applyBorder="1" applyAlignment="1">
      <alignment horizontal="center"/>
    </xf>
    <xf numFmtId="0" fontId="161" fillId="0" borderId="30" xfId="0" applyFont="1" applyFill="1" applyBorder="1" applyAlignment="1">
      <alignment horizontal="center"/>
    </xf>
    <xf numFmtId="0" fontId="146" fillId="0" borderId="0" xfId="0" applyFont="1" applyFill="1" applyBorder="1" applyAlignment="1">
      <alignment/>
    </xf>
    <xf numFmtId="0" fontId="1" fillId="0" borderId="95" xfId="0" applyFont="1" applyFill="1" applyBorder="1" applyAlignment="1">
      <alignment horizontal="center"/>
    </xf>
    <xf numFmtId="0" fontId="2" fillId="0" borderId="78" xfId="0" applyFont="1" applyFill="1" applyBorder="1" applyAlignment="1" quotePrefix="1">
      <alignment horizontal="center"/>
    </xf>
    <xf numFmtId="0" fontId="2" fillId="0" borderId="20" xfId="0" applyFont="1" applyFill="1" applyBorder="1" applyAlignment="1" quotePrefix="1">
      <alignment horizontal="center"/>
    </xf>
    <xf numFmtId="0" fontId="147" fillId="0" borderId="13" xfId="0" applyFont="1" applyFill="1" applyBorder="1" applyAlignment="1">
      <alignment horizontal="left"/>
    </xf>
    <xf numFmtId="0" fontId="147" fillId="0" borderId="13" xfId="0" applyFont="1" applyFill="1" applyBorder="1" applyAlignment="1">
      <alignment horizontal="center"/>
    </xf>
    <xf numFmtId="0" fontId="147" fillId="0" borderId="0" xfId="0" applyFont="1" applyFill="1" applyBorder="1" applyAlignment="1">
      <alignment horizontal="center"/>
    </xf>
    <xf numFmtId="0" fontId="147" fillId="0" borderId="30" xfId="0" applyFont="1" applyFill="1" applyBorder="1" applyAlignment="1">
      <alignment horizontal="center"/>
    </xf>
    <xf numFmtId="0" fontId="148" fillId="0" borderId="31" xfId="0" applyFont="1" applyFill="1" applyBorder="1" applyAlignment="1">
      <alignment horizontal="center"/>
    </xf>
    <xf numFmtId="0" fontId="147" fillId="0" borderId="13" xfId="0" applyFont="1" applyBorder="1" applyAlignment="1">
      <alignment horizontal="center"/>
    </xf>
    <xf numFmtId="0" fontId="147" fillId="0" borderId="30" xfId="0" applyFont="1" applyBorder="1" applyAlignment="1">
      <alignment horizontal="center"/>
    </xf>
    <xf numFmtId="0" fontId="148" fillId="0" borderId="0" xfId="0" applyFont="1" applyBorder="1" applyAlignment="1">
      <alignment horizontal="center"/>
    </xf>
    <xf numFmtId="0" fontId="148" fillId="0" borderId="13" xfId="0" applyFont="1" applyBorder="1" applyAlignment="1">
      <alignment horizontal="center"/>
    </xf>
    <xf numFmtId="0" fontId="148" fillId="0" borderId="30" xfId="0" applyFont="1" applyFill="1" applyBorder="1" applyAlignment="1">
      <alignment horizontal="center"/>
    </xf>
    <xf numFmtId="0" fontId="148" fillId="0" borderId="18" xfId="0" applyFont="1" applyBorder="1" applyAlignment="1">
      <alignment horizontal="center"/>
    </xf>
    <xf numFmtId="0" fontId="148" fillId="0" borderId="17" xfId="0" applyFont="1" applyBorder="1" applyAlignment="1">
      <alignment horizontal="center"/>
    </xf>
    <xf numFmtId="0" fontId="126" fillId="0" borderId="184" xfId="0" applyFont="1" applyFill="1" applyBorder="1" applyAlignment="1">
      <alignment horizontal="center"/>
    </xf>
    <xf numFmtId="0" fontId="117" fillId="0" borderId="185" xfId="0" applyFont="1" applyFill="1" applyBorder="1" applyAlignment="1">
      <alignment horizontal="center"/>
    </xf>
    <xf numFmtId="0" fontId="0" fillId="0" borderId="214" xfId="0" applyFont="1" applyBorder="1" applyAlignment="1">
      <alignment horizontal="center" vertical="center"/>
    </xf>
    <xf numFmtId="0" fontId="158" fillId="46" borderId="0" xfId="0" applyFont="1" applyFill="1" applyBorder="1" applyAlignment="1">
      <alignment horizontal="center"/>
    </xf>
    <xf numFmtId="0" fontId="148" fillId="0" borderId="13" xfId="0" applyFont="1" applyFill="1" applyBorder="1" applyAlignment="1">
      <alignment horizontal="left"/>
    </xf>
    <xf numFmtId="0" fontId="148" fillId="0" borderId="13" xfId="0" applyFont="1" applyFill="1" applyBorder="1" applyAlignment="1">
      <alignment horizontal="center"/>
    </xf>
    <xf numFmtId="0" fontId="148" fillId="0" borderId="0" xfId="0" applyFont="1" applyFill="1" applyBorder="1" applyAlignment="1">
      <alignment horizontal="center"/>
    </xf>
    <xf numFmtId="0" fontId="158" fillId="46" borderId="13" xfId="0" applyFont="1" applyFill="1" applyBorder="1" applyAlignment="1">
      <alignment horizontal="center"/>
    </xf>
    <xf numFmtId="0" fontId="162" fillId="46" borderId="13" xfId="0" applyFont="1" applyFill="1" applyBorder="1" applyAlignment="1">
      <alignment horizontal="center"/>
    </xf>
    <xf numFmtId="0" fontId="162" fillId="0" borderId="13" xfId="0" applyFont="1" applyFill="1" applyBorder="1" applyAlignment="1">
      <alignment horizontal="left"/>
    </xf>
    <xf numFmtId="0" fontId="162" fillId="0" borderId="13" xfId="0" applyFont="1" applyFill="1" applyBorder="1" applyAlignment="1">
      <alignment horizontal="center"/>
    </xf>
    <xf numFmtId="0" fontId="162" fillId="0" borderId="0" xfId="0" applyFont="1" applyFill="1" applyBorder="1" applyAlignment="1">
      <alignment horizontal="center"/>
    </xf>
    <xf numFmtId="3" fontId="162" fillId="0" borderId="30" xfId="0" applyNumberFormat="1" applyFont="1" applyFill="1" applyBorder="1" applyAlignment="1">
      <alignment horizontal="center"/>
    </xf>
    <xf numFmtId="3" fontId="119" fillId="46" borderId="12" xfId="0" applyNumberFormat="1" applyFont="1" applyFill="1" applyBorder="1" applyAlignment="1">
      <alignment horizontal="center"/>
    </xf>
    <xf numFmtId="0" fontId="119" fillId="46" borderId="39" xfId="0" applyFont="1" applyFill="1" applyBorder="1" applyAlignment="1">
      <alignment horizontal="center"/>
    </xf>
    <xf numFmtId="0" fontId="122" fillId="46" borderId="30" xfId="0" applyFont="1" applyFill="1" applyBorder="1" applyAlignment="1">
      <alignment horizontal="center"/>
    </xf>
    <xf numFmtId="0" fontId="2" fillId="46" borderId="12" xfId="0" applyFont="1" applyFill="1" applyBorder="1" applyAlignment="1" quotePrefix="1">
      <alignment horizontal="center"/>
    </xf>
    <xf numFmtId="0" fontId="119" fillId="46" borderId="30" xfId="0" applyFont="1" applyFill="1" applyBorder="1" applyAlignment="1">
      <alignment horizontal="center"/>
    </xf>
    <xf numFmtId="0" fontId="118" fillId="46" borderId="30" xfId="0" applyFont="1" applyFill="1" applyBorder="1" applyAlignment="1">
      <alignment horizontal="center"/>
    </xf>
    <xf numFmtId="0" fontId="121" fillId="46" borderId="31" xfId="0" applyFont="1" applyFill="1" applyBorder="1" applyAlignment="1">
      <alignment horizontal="center"/>
    </xf>
    <xf numFmtId="0" fontId="2" fillId="46" borderId="16" xfId="0" applyFont="1" applyFill="1" applyBorder="1" applyAlignment="1">
      <alignment horizontal="center"/>
    </xf>
    <xf numFmtId="0" fontId="119" fillId="46" borderId="31" xfId="0" applyFont="1" applyFill="1" applyBorder="1" applyAlignment="1">
      <alignment horizontal="center"/>
    </xf>
    <xf numFmtId="0" fontId="2" fillId="46" borderId="31" xfId="0" applyFont="1" applyFill="1" applyBorder="1" applyAlignment="1">
      <alignment horizontal="center"/>
    </xf>
    <xf numFmtId="0" fontId="123" fillId="46" borderId="39" xfId="0" applyFont="1" applyFill="1" applyBorder="1" applyAlignment="1">
      <alignment horizontal="center"/>
    </xf>
    <xf numFmtId="0" fontId="119" fillId="46" borderId="69" xfId="0" applyFont="1" applyFill="1" applyBorder="1" applyAlignment="1">
      <alignment horizontal="center"/>
    </xf>
    <xf numFmtId="0" fontId="118" fillId="46" borderId="31" xfId="0" applyFont="1" applyFill="1" applyBorder="1" applyAlignment="1">
      <alignment horizontal="center"/>
    </xf>
    <xf numFmtId="0" fontId="126" fillId="0" borderId="13" xfId="0" applyFont="1" applyBorder="1" applyAlignment="1">
      <alignment horizontal="left"/>
    </xf>
    <xf numFmtId="0" fontId="126" fillId="0" borderId="15" xfId="0" applyFont="1" applyBorder="1" applyAlignment="1">
      <alignment horizontal="center"/>
    </xf>
    <xf numFmtId="0" fontId="126" fillId="0" borderId="15" xfId="0" applyFont="1" applyBorder="1" applyAlignment="1">
      <alignment horizontal="left"/>
    </xf>
    <xf numFmtId="0" fontId="117" fillId="0" borderId="15" xfId="0" applyFont="1" applyBorder="1" applyAlignment="1">
      <alignment horizontal="center"/>
    </xf>
    <xf numFmtId="0" fontId="2" fillId="0" borderId="52" xfId="0" applyFont="1" applyFill="1" applyBorder="1" applyAlignment="1">
      <alignment horizontal="center" vertical="top"/>
    </xf>
    <xf numFmtId="0" fontId="2" fillId="0" borderId="53" xfId="0" applyFont="1" applyFill="1" applyBorder="1" applyAlignment="1">
      <alignment horizontal="center" vertical="top"/>
    </xf>
    <xf numFmtId="0" fontId="119" fillId="0" borderId="39" xfId="0" applyFont="1" applyFill="1" applyBorder="1" applyAlignment="1">
      <alignment horizontal="center"/>
    </xf>
    <xf numFmtId="0" fontId="2" fillId="46" borderId="13" xfId="0" applyFont="1" applyFill="1" applyBorder="1" applyAlignment="1" quotePrefix="1">
      <alignment horizontal="center"/>
    </xf>
    <xf numFmtId="0" fontId="123" fillId="46" borderId="30" xfId="0" applyFont="1" applyFill="1" applyBorder="1" applyAlignment="1">
      <alignment horizontal="center"/>
    </xf>
    <xf numFmtId="0" fontId="163" fillId="0" borderId="15" xfId="0" applyFont="1" applyBorder="1" applyAlignment="1">
      <alignment horizontal="center"/>
    </xf>
    <xf numFmtId="0" fontId="164" fillId="0" borderId="13" xfId="0" applyFont="1" applyFill="1" applyBorder="1" applyAlignment="1">
      <alignment horizontal="left"/>
    </xf>
    <xf numFmtId="0" fontId="164" fillId="0" borderId="13" xfId="0" applyFont="1" applyFill="1" applyBorder="1" applyAlignment="1">
      <alignment horizontal="center"/>
    </xf>
    <xf numFmtId="165" fontId="164" fillId="0" borderId="0" xfId="0" applyNumberFormat="1" applyFont="1" applyFill="1" applyBorder="1" applyAlignment="1">
      <alignment horizontal="center"/>
    </xf>
    <xf numFmtId="0" fontId="164" fillId="0" borderId="28" xfId="0" applyFont="1" applyFill="1" applyBorder="1" applyAlignment="1">
      <alignment horizontal="center"/>
    </xf>
    <xf numFmtId="0" fontId="164" fillId="0" borderId="13" xfId="0" applyFont="1" applyBorder="1" applyAlignment="1">
      <alignment horizontal="center"/>
    </xf>
    <xf numFmtId="165" fontId="164" fillId="0" borderId="0" xfId="0" applyNumberFormat="1" applyFont="1" applyBorder="1" applyAlignment="1">
      <alignment horizontal="center"/>
    </xf>
    <xf numFmtId="0" fontId="163" fillId="0" borderId="18" xfId="0" applyFont="1" applyBorder="1" applyAlignment="1">
      <alignment horizontal="center"/>
    </xf>
    <xf numFmtId="0" fontId="164" fillId="0" borderId="17" xfId="0" applyFont="1" applyBorder="1" applyAlignment="1">
      <alignment horizontal="left"/>
    </xf>
    <xf numFmtId="0" fontId="164" fillId="0" borderId="17" xfId="0" applyFont="1" applyBorder="1" applyAlignment="1">
      <alignment horizontal="center"/>
    </xf>
    <xf numFmtId="165" fontId="164" fillId="0" borderId="29" xfId="0" applyNumberFormat="1" applyFont="1" applyBorder="1" applyAlignment="1">
      <alignment horizontal="center"/>
    </xf>
    <xf numFmtId="0" fontId="163" fillId="0" borderId="0" xfId="0" applyFont="1" applyBorder="1" applyAlignment="1">
      <alignment horizontal="center"/>
    </xf>
    <xf numFmtId="0" fontId="164" fillId="0" borderId="13" xfId="0" applyFont="1" applyBorder="1" applyAlignment="1">
      <alignment horizontal="left"/>
    </xf>
    <xf numFmtId="0" fontId="164" fillId="0" borderId="0" xfId="0" applyFont="1" applyBorder="1" applyAlignment="1">
      <alignment horizontal="center"/>
    </xf>
    <xf numFmtId="0" fontId="163" fillId="0" borderId="20" xfId="0" applyFont="1" applyBorder="1" applyAlignment="1">
      <alignment horizontal="center"/>
    </xf>
    <xf numFmtId="0" fontId="164" fillId="0" borderId="29" xfId="0" applyFont="1" applyBorder="1" applyAlignment="1">
      <alignment horizontal="center"/>
    </xf>
    <xf numFmtId="0" fontId="164" fillId="0" borderId="18" xfId="0" applyFont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2" fillId="46" borderId="34" xfId="0" applyFont="1" applyFill="1" applyBorder="1" applyAlignment="1">
      <alignment horizontal="center"/>
    </xf>
    <xf numFmtId="0" fontId="126" fillId="46" borderId="0" xfId="0" applyFont="1" applyFill="1" applyBorder="1" applyAlignment="1">
      <alignment horizontal="center"/>
    </xf>
    <xf numFmtId="0" fontId="118" fillId="0" borderId="46" xfId="0" applyFont="1" applyBorder="1" applyAlignment="1">
      <alignment horizontal="left"/>
    </xf>
    <xf numFmtId="0" fontId="124" fillId="46" borderId="30" xfId="0" applyFont="1" applyFill="1" applyBorder="1" applyAlignment="1">
      <alignment horizontal="center"/>
    </xf>
    <xf numFmtId="0" fontId="119" fillId="0" borderId="69" xfId="0" applyFont="1" applyFill="1" applyBorder="1" applyAlignment="1">
      <alignment horizontal="center"/>
    </xf>
    <xf numFmtId="0" fontId="7" fillId="36" borderId="109" xfId="0" applyFont="1" applyFill="1" applyBorder="1" applyAlignment="1">
      <alignment horizontal="center"/>
    </xf>
    <xf numFmtId="0" fontId="7" fillId="12" borderId="211" xfId="0" applyFont="1" applyFill="1" applyBorder="1" applyAlignment="1">
      <alignment horizontal="center"/>
    </xf>
    <xf numFmtId="49" fontId="165" fillId="0" borderId="0" xfId="0" applyNumberFormat="1" applyFont="1" applyAlignment="1">
      <alignment vertical="center"/>
    </xf>
    <xf numFmtId="0" fontId="117" fillId="0" borderId="12" xfId="0" applyFont="1" applyBorder="1" applyAlignment="1">
      <alignment horizontal="left"/>
    </xf>
    <xf numFmtId="0" fontId="117" fillId="0" borderId="16" xfId="0" applyFont="1" applyBorder="1" applyAlignment="1">
      <alignment horizontal="left"/>
    </xf>
    <xf numFmtId="0" fontId="126" fillId="0" borderId="54" xfId="0" applyFont="1" applyBorder="1" applyAlignment="1">
      <alignment horizontal="center"/>
    </xf>
    <xf numFmtId="165" fontId="2" fillId="0" borderId="85" xfId="0" applyNumberFormat="1" applyFont="1" applyBorder="1" applyAlignment="1">
      <alignment horizontal="center"/>
    </xf>
    <xf numFmtId="165" fontId="2" fillId="0" borderId="39" xfId="0" applyNumberFormat="1" applyFont="1" applyBorder="1" applyAlignment="1">
      <alignment horizontal="center"/>
    </xf>
    <xf numFmtId="165" fontId="2" fillId="0" borderId="69" xfId="0" applyNumberFormat="1" applyFont="1" applyBorder="1" applyAlignment="1">
      <alignment horizontal="center"/>
    </xf>
    <xf numFmtId="0" fontId="1" fillId="36" borderId="123" xfId="0" applyFont="1" applyFill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2" fillId="0" borderId="215" xfId="0" applyFont="1" applyBorder="1" applyAlignment="1">
      <alignment horizontal="center"/>
    </xf>
    <xf numFmtId="0" fontId="166" fillId="32" borderId="0" xfId="0" applyFont="1" applyFill="1" applyBorder="1" applyAlignment="1">
      <alignment horizontal="center"/>
    </xf>
    <xf numFmtId="0" fontId="167" fillId="0" borderId="0" xfId="0" applyFont="1" applyBorder="1" applyAlignment="1">
      <alignment horizontal="center"/>
    </xf>
    <xf numFmtId="0" fontId="166" fillId="0" borderId="13" xfId="0" applyFont="1" applyBorder="1" applyAlignment="1">
      <alignment horizontal="left"/>
    </xf>
    <xf numFmtId="0" fontId="166" fillId="0" borderId="13" xfId="0" applyFont="1" applyBorder="1" applyAlignment="1">
      <alignment horizontal="center"/>
    </xf>
    <xf numFmtId="0" fontId="166" fillId="0" borderId="0" xfId="0" applyFont="1" applyBorder="1" applyAlignment="1">
      <alignment horizontal="center"/>
    </xf>
    <xf numFmtId="0" fontId="168" fillId="46" borderId="44" xfId="0" applyFont="1" applyFill="1" applyBorder="1" applyAlignment="1">
      <alignment horizontal="center"/>
    </xf>
    <xf numFmtId="0" fontId="126" fillId="0" borderId="11" xfId="0" applyFont="1" applyFill="1" applyBorder="1" applyAlignment="1">
      <alignment horizontal="center"/>
    </xf>
    <xf numFmtId="0" fontId="130" fillId="0" borderId="11" xfId="0" applyFont="1" applyFill="1" applyBorder="1" applyAlignment="1">
      <alignment horizontal="center"/>
    </xf>
    <xf numFmtId="0" fontId="119" fillId="0" borderId="20" xfId="0" applyFont="1" applyBorder="1" applyAlignment="1">
      <alignment horizontal="center"/>
    </xf>
    <xf numFmtId="0" fontId="119" fillId="46" borderId="29" xfId="0" applyFont="1" applyFill="1" applyBorder="1" applyAlignment="1">
      <alignment horizontal="center"/>
    </xf>
    <xf numFmtId="0" fontId="119" fillId="0" borderId="20" xfId="0" applyFont="1" applyBorder="1" applyAlignment="1">
      <alignment horizontal="left"/>
    </xf>
    <xf numFmtId="0" fontId="118" fillId="0" borderId="216" xfId="0" applyFont="1" applyBorder="1" applyAlignment="1">
      <alignment horizontal="left"/>
    </xf>
    <xf numFmtId="0" fontId="128" fillId="0" borderId="184" xfId="0" applyFont="1" applyBorder="1" applyAlignment="1">
      <alignment horizontal="left"/>
    </xf>
    <xf numFmtId="0" fontId="128" fillId="0" borderId="138" xfId="0" applyFont="1" applyBorder="1" applyAlignment="1">
      <alignment horizontal="left"/>
    </xf>
    <xf numFmtId="0" fontId="128" fillId="0" borderId="217" xfId="0" applyFont="1" applyBorder="1" applyAlignment="1">
      <alignment horizontal="left"/>
    </xf>
    <xf numFmtId="0" fontId="118" fillId="0" borderId="218" xfId="0" applyFont="1" applyBorder="1" applyAlignment="1">
      <alignment horizontal="left"/>
    </xf>
    <xf numFmtId="0" fontId="118" fillId="0" borderId="175" xfId="0" applyFont="1" applyBorder="1" applyAlignment="1">
      <alignment horizontal="center"/>
    </xf>
    <xf numFmtId="0" fontId="118" fillId="0" borderId="141" xfId="0" applyFont="1" applyBorder="1" applyAlignment="1">
      <alignment horizontal="center"/>
    </xf>
    <xf numFmtId="0" fontId="118" fillId="0" borderId="219" xfId="0" applyFont="1" applyBorder="1" applyAlignment="1">
      <alignment horizontal="center"/>
    </xf>
    <xf numFmtId="0" fontId="124" fillId="0" borderId="220" xfId="0" applyFont="1" applyBorder="1" applyAlignment="1">
      <alignment horizontal="left"/>
    </xf>
    <xf numFmtId="0" fontId="2" fillId="0" borderId="92" xfId="0" applyFont="1" applyFill="1" applyBorder="1" applyAlignment="1" quotePrefix="1">
      <alignment horizontal="center"/>
    </xf>
    <xf numFmtId="165" fontId="2" fillId="0" borderId="43" xfId="0" applyNumberFormat="1" applyFont="1" applyBorder="1" applyAlignment="1">
      <alignment horizontal="center"/>
    </xf>
    <xf numFmtId="0" fontId="2" fillId="46" borderId="0" xfId="0" applyFont="1" applyFill="1" applyBorder="1" applyAlignment="1" quotePrefix="1">
      <alignment horizontal="center"/>
    </xf>
    <xf numFmtId="0" fontId="2" fillId="0" borderId="50" xfId="0" applyFont="1" applyFill="1" applyBorder="1" applyAlignment="1">
      <alignment horizontal="center"/>
    </xf>
    <xf numFmtId="0" fontId="5" fillId="0" borderId="165" xfId="0" applyFont="1" applyFill="1" applyBorder="1" applyAlignment="1">
      <alignment vertical="center"/>
    </xf>
    <xf numFmtId="0" fontId="0" fillId="0" borderId="165" xfId="0" applyFont="1" applyFill="1" applyBorder="1" applyAlignment="1">
      <alignment vertical="center"/>
    </xf>
    <xf numFmtId="0" fontId="117" fillId="0" borderId="53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left"/>
    </xf>
    <xf numFmtId="0" fontId="117" fillId="0" borderId="106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3" fontId="22" fillId="0" borderId="30" xfId="42" applyNumberFormat="1" applyFont="1" applyFill="1" applyBorder="1" applyAlignment="1">
      <alignment horizontal="center"/>
    </xf>
    <xf numFmtId="3" fontId="19" fillId="0" borderId="42" xfId="42" applyNumberFormat="1" applyFont="1" applyFill="1" applyBorder="1" applyAlignment="1">
      <alignment horizontal="center"/>
    </xf>
    <xf numFmtId="3" fontId="123" fillId="0" borderId="30" xfId="0" applyNumberFormat="1" applyFont="1" applyFill="1" applyBorder="1" applyAlignment="1">
      <alignment horizontal="center"/>
    </xf>
    <xf numFmtId="0" fontId="158" fillId="0" borderId="0" xfId="0" applyFont="1" applyFill="1" applyBorder="1" applyAlignment="1">
      <alignment horizontal="center"/>
    </xf>
    <xf numFmtId="0" fontId="2" fillId="0" borderId="221" xfId="0" applyFont="1" applyFill="1" applyBorder="1" applyAlignment="1">
      <alignment horizontal="center"/>
    </xf>
    <xf numFmtId="0" fontId="2" fillId="0" borderId="222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137" fillId="0" borderId="13" xfId="0" applyFont="1" applyFill="1" applyBorder="1" applyAlignment="1">
      <alignment horizontal="left"/>
    </xf>
    <xf numFmtId="0" fontId="121" fillId="0" borderId="15" xfId="0" applyFont="1" applyFill="1" applyBorder="1" applyAlignment="1">
      <alignment horizontal="left"/>
    </xf>
    <xf numFmtId="0" fontId="121" fillId="0" borderId="15" xfId="0" applyFont="1" applyFill="1" applyBorder="1" applyAlignment="1">
      <alignment horizontal="center"/>
    </xf>
    <xf numFmtId="0" fontId="121" fillId="0" borderId="39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172" fontId="131" fillId="0" borderId="53" xfId="42" applyNumberFormat="1" applyFont="1" applyFill="1" applyBorder="1" applyAlignment="1">
      <alignment/>
    </xf>
    <xf numFmtId="0" fontId="123" fillId="0" borderId="54" xfId="0" applyFont="1" applyFill="1" applyBorder="1" applyAlignment="1">
      <alignment horizontal="left"/>
    </xf>
    <xf numFmtId="0" fontId="123" fillId="0" borderId="52" xfId="0" applyFont="1" applyFill="1" applyBorder="1" applyAlignment="1">
      <alignment horizontal="center"/>
    </xf>
    <xf numFmtId="0" fontId="123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82" xfId="0" applyFont="1" applyFill="1" applyBorder="1" applyAlignment="1">
      <alignment horizontal="center"/>
    </xf>
    <xf numFmtId="172" fontId="131" fillId="0" borderId="28" xfId="42" applyNumberFormat="1" applyFont="1" applyFill="1" applyBorder="1" applyAlignment="1">
      <alignment/>
    </xf>
    <xf numFmtId="172" fontId="131" fillId="0" borderId="28" xfId="42" applyNumberFormat="1" applyFont="1" applyFill="1" applyBorder="1" applyAlignment="1">
      <alignment horizontal="center"/>
    </xf>
    <xf numFmtId="0" fontId="168" fillId="0" borderId="13" xfId="0" applyFont="1" applyFill="1" applyBorder="1" applyAlignment="1">
      <alignment horizontal="center"/>
    </xf>
    <xf numFmtId="0" fontId="123" fillId="0" borderId="28" xfId="0" applyFont="1" applyFill="1" applyBorder="1" applyAlignment="1">
      <alignment horizontal="center"/>
    </xf>
    <xf numFmtId="0" fontId="124" fillId="0" borderId="28" xfId="0" applyFont="1" applyFill="1" applyBorder="1" applyAlignment="1">
      <alignment horizontal="center"/>
    </xf>
    <xf numFmtId="0" fontId="124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117" fillId="0" borderId="52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69" fillId="0" borderId="105" xfId="0" applyFont="1" applyFill="1" applyBorder="1" applyAlignment="1">
      <alignment horizontal="center"/>
    </xf>
    <xf numFmtId="0" fontId="164" fillId="0" borderId="15" xfId="0" applyFont="1" applyFill="1" applyBorder="1" applyAlignment="1">
      <alignment horizontal="left"/>
    </xf>
    <xf numFmtId="0" fontId="2" fillId="46" borderId="36" xfId="0" applyFont="1" applyFill="1" applyBorder="1" applyAlignment="1">
      <alignment horizontal="center"/>
    </xf>
    <xf numFmtId="0" fontId="117" fillId="0" borderId="17" xfId="0" applyFont="1" applyBorder="1" applyAlignment="1">
      <alignment horizontal="left"/>
    </xf>
    <xf numFmtId="0" fontId="2" fillId="46" borderId="52" xfId="0" applyFont="1" applyFill="1" applyBorder="1" applyAlignment="1" quotePrefix="1">
      <alignment horizontal="center"/>
    </xf>
    <xf numFmtId="0" fontId="164" fillId="0" borderId="28" xfId="0" applyFont="1" applyBorder="1" applyAlignment="1">
      <alignment horizontal="center"/>
    </xf>
    <xf numFmtId="0" fontId="163" fillId="0" borderId="0" xfId="0" applyFont="1" applyFill="1" applyBorder="1" applyAlignment="1">
      <alignment horizontal="center"/>
    </xf>
    <xf numFmtId="0" fontId="2" fillId="46" borderId="53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2" fillId="7" borderId="12" xfId="0" applyFont="1" applyFill="1" applyBorder="1" applyAlignment="1" quotePrefix="1">
      <alignment horizontal="center"/>
    </xf>
    <xf numFmtId="0" fontId="2" fillId="7" borderId="3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left"/>
    </xf>
    <xf numFmtId="0" fontId="2" fillId="7" borderId="13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7" borderId="39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2" fillId="7" borderId="31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left"/>
    </xf>
    <xf numFmtId="0" fontId="1" fillId="7" borderId="20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69" xfId="0" applyFont="1" applyFill="1" applyBorder="1" applyAlignment="1">
      <alignment horizontal="center"/>
    </xf>
    <xf numFmtId="0" fontId="117" fillId="7" borderId="15" xfId="0" applyFont="1" applyFill="1" applyBorder="1" applyAlignment="1">
      <alignment horizontal="center"/>
    </xf>
    <xf numFmtId="0" fontId="117" fillId="7" borderId="20" xfId="0" applyFont="1" applyFill="1" applyBorder="1" applyAlignment="1">
      <alignment horizontal="center"/>
    </xf>
    <xf numFmtId="0" fontId="30" fillId="0" borderId="0" xfId="0" applyFont="1" applyFill="1" applyAlignment="1">
      <alignment horizontal="center" vertical="center"/>
    </xf>
    <xf numFmtId="0" fontId="20" fillId="0" borderId="2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8" fillId="50" borderId="0" xfId="0" applyFont="1" applyFill="1" applyAlignment="1">
      <alignment horizontal="center" vertical="center"/>
    </xf>
    <xf numFmtId="0" fontId="11" fillId="36" borderId="108" xfId="0" applyFont="1" applyFill="1" applyBorder="1" applyAlignment="1">
      <alignment horizontal="center" vertical="center"/>
    </xf>
    <xf numFmtId="0" fontId="11" fillId="36" borderId="109" xfId="0" applyFont="1" applyFill="1" applyBorder="1" applyAlignment="1">
      <alignment horizontal="center" vertical="center"/>
    </xf>
    <xf numFmtId="0" fontId="11" fillId="36" borderId="211" xfId="0" applyFont="1" applyFill="1" applyBorder="1" applyAlignment="1">
      <alignment horizontal="center" vertical="center"/>
    </xf>
    <xf numFmtId="0" fontId="32" fillId="50" borderId="0" xfId="0" applyNumberFormat="1" applyFont="1" applyFill="1" applyBorder="1" applyAlignment="1">
      <alignment horizontal="center" vertical="center"/>
    </xf>
    <xf numFmtId="0" fontId="39" fillId="36" borderId="223" xfId="0" applyFont="1" applyFill="1" applyBorder="1" applyAlignment="1">
      <alignment horizontal="center" vertical="center"/>
    </xf>
    <xf numFmtId="0" fontId="39" fillId="36" borderId="108" xfId="0" applyFont="1" applyFill="1" applyBorder="1" applyAlignment="1">
      <alignment horizontal="center" vertical="center"/>
    </xf>
    <xf numFmtId="0" fontId="39" fillId="36" borderId="121" xfId="0" applyFont="1" applyFill="1" applyBorder="1" applyAlignment="1">
      <alignment horizontal="center" vertical="center"/>
    </xf>
    <xf numFmtId="0" fontId="11" fillId="0" borderId="6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36" borderId="212" xfId="0" applyFont="1" applyFill="1" applyBorder="1" applyAlignment="1">
      <alignment horizontal="center" vertical="center"/>
    </xf>
    <xf numFmtId="0" fontId="38" fillId="51" borderId="224" xfId="0" applyFont="1" applyFill="1" applyBorder="1" applyAlignment="1">
      <alignment horizontal="center" vertical="center" textRotation="90"/>
    </xf>
    <xf numFmtId="0" fontId="38" fillId="51" borderId="225" xfId="0" applyFont="1" applyFill="1" applyBorder="1" applyAlignment="1">
      <alignment horizontal="center" vertical="center" textRotation="90"/>
    </xf>
    <xf numFmtId="0" fontId="38" fillId="51" borderId="226" xfId="0" applyFont="1" applyFill="1" applyBorder="1" applyAlignment="1">
      <alignment horizontal="center" vertical="center" textRotation="90"/>
    </xf>
    <xf numFmtId="0" fontId="6" fillId="0" borderId="0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12" fillId="15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8" xfId="0" applyFont="1" applyFill="1" applyBorder="1" applyAlignment="1">
      <alignment horizontal="center"/>
    </xf>
    <xf numFmtId="0" fontId="2" fillId="33" borderId="109" xfId="0" applyFont="1" applyFill="1" applyBorder="1" applyAlignment="1">
      <alignment horizontal="center"/>
    </xf>
    <xf numFmtId="0" fontId="9" fillId="33" borderId="108" xfId="0" applyFont="1" applyFill="1" applyBorder="1" applyAlignment="1">
      <alignment horizontal="center"/>
    </xf>
    <xf numFmtId="0" fontId="2" fillId="33" borderId="211" xfId="0" applyFont="1" applyFill="1" applyBorder="1" applyAlignment="1">
      <alignment horizontal="center"/>
    </xf>
    <xf numFmtId="0" fontId="2" fillId="33" borderId="212" xfId="0" applyFont="1" applyFill="1" applyBorder="1" applyAlignment="1">
      <alignment horizontal="center"/>
    </xf>
    <xf numFmtId="0" fontId="7" fillId="34" borderId="211" xfId="0" applyFont="1" applyFill="1" applyBorder="1" applyAlignment="1">
      <alignment horizontal="center"/>
    </xf>
    <xf numFmtId="0" fontId="7" fillId="34" borderId="109" xfId="0" applyFont="1" applyFill="1" applyBorder="1" applyAlignment="1">
      <alignment horizontal="center"/>
    </xf>
    <xf numFmtId="0" fontId="7" fillId="34" borderId="108" xfId="0" applyFont="1" applyFill="1" applyBorder="1" applyAlignment="1">
      <alignment horizontal="center"/>
    </xf>
    <xf numFmtId="0" fontId="2" fillId="34" borderId="123" xfId="0" applyFont="1" applyFill="1" applyBorder="1" applyAlignment="1">
      <alignment horizontal="center"/>
    </xf>
    <xf numFmtId="0" fontId="2" fillId="34" borderId="116" xfId="0" applyFont="1" applyFill="1" applyBorder="1" applyAlignment="1">
      <alignment horizontal="center"/>
    </xf>
    <xf numFmtId="0" fontId="1" fillId="34" borderId="211" xfId="0" applyFont="1" applyFill="1" applyBorder="1" applyAlignment="1">
      <alignment horizontal="center"/>
    </xf>
    <xf numFmtId="0" fontId="1" fillId="34" borderId="108" xfId="0" applyFont="1" applyFill="1" applyBorder="1" applyAlignment="1">
      <alignment horizontal="center"/>
    </xf>
    <xf numFmtId="0" fontId="1" fillId="34" borderId="212" xfId="0" applyFont="1" applyFill="1" applyBorder="1" applyAlignment="1">
      <alignment horizontal="center"/>
    </xf>
    <xf numFmtId="0" fontId="1" fillId="34" borderId="10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35" borderId="108" xfId="0" applyFont="1" applyFill="1" applyBorder="1" applyAlignment="1">
      <alignment horizontal="center"/>
    </xf>
    <xf numFmtId="0" fontId="1" fillId="35" borderId="109" xfId="0" applyFont="1" applyFill="1" applyBorder="1" applyAlignment="1">
      <alignment horizontal="center"/>
    </xf>
    <xf numFmtId="0" fontId="1" fillId="35" borderId="211" xfId="0" applyFont="1" applyFill="1" applyBorder="1" applyAlignment="1">
      <alignment horizontal="center"/>
    </xf>
    <xf numFmtId="0" fontId="1" fillId="35" borderId="212" xfId="0" applyFont="1" applyFill="1" applyBorder="1" applyAlignment="1">
      <alignment horizontal="center"/>
    </xf>
    <xf numFmtId="0" fontId="7" fillId="35" borderId="211" xfId="0" applyFont="1" applyFill="1" applyBorder="1" applyAlignment="1">
      <alignment horizontal="center"/>
    </xf>
    <xf numFmtId="0" fontId="7" fillId="35" borderId="109" xfId="0" applyFont="1" applyFill="1" applyBorder="1" applyAlignment="1">
      <alignment horizontal="center"/>
    </xf>
    <xf numFmtId="0" fontId="7" fillId="35" borderId="108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8" fillId="0" borderId="227" xfId="0" applyFont="1" applyBorder="1" applyAlignment="1">
      <alignment horizontal="center"/>
    </xf>
    <xf numFmtId="0" fontId="128" fillId="0" borderId="228" xfId="0" applyFont="1" applyBorder="1" applyAlignment="1">
      <alignment horizontal="center"/>
    </xf>
    <xf numFmtId="0" fontId="128" fillId="0" borderId="229" xfId="0" applyFont="1" applyBorder="1" applyAlignment="1">
      <alignment horizontal="center"/>
    </xf>
    <xf numFmtId="0" fontId="7" fillId="36" borderId="211" xfId="0" applyFont="1" applyFill="1" applyBorder="1" applyAlignment="1">
      <alignment horizontal="center"/>
    </xf>
    <xf numFmtId="0" fontId="7" fillId="36" borderId="108" xfId="0" applyFont="1" applyFill="1" applyBorder="1" applyAlignment="1">
      <alignment horizontal="center"/>
    </xf>
    <xf numFmtId="0" fontId="7" fillId="36" borderId="212" xfId="0" applyFont="1" applyFill="1" applyBorder="1" applyAlignment="1">
      <alignment horizontal="center"/>
    </xf>
    <xf numFmtId="0" fontId="1" fillId="36" borderId="108" xfId="0" applyFont="1" applyFill="1" applyBorder="1" applyAlignment="1">
      <alignment horizontal="center"/>
    </xf>
    <xf numFmtId="0" fontId="1" fillId="36" borderId="109" xfId="0" applyFont="1" applyFill="1" applyBorder="1" applyAlignment="1">
      <alignment horizontal="center"/>
    </xf>
    <xf numFmtId="0" fontId="1" fillId="36" borderId="211" xfId="0" applyFont="1" applyFill="1" applyBorder="1" applyAlignment="1">
      <alignment horizontal="center"/>
    </xf>
    <xf numFmtId="0" fontId="7" fillId="37" borderId="211" xfId="0" applyFont="1" applyFill="1" applyBorder="1" applyAlignment="1">
      <alignment horizontal="center"/>
    </xf>
    <xf numFmtId="0" fontId="7" fillId="37" borderId="108" xfId="0" applyFont="1" applyFill="1" applyBorder="1" applyAlignment="1">
      <alignment horizontal="center"/>
    </xf>
    <xf numFmtId="0" fontId="7" fillId="37" borderId="109" xfId="0" applyFont="1" applyFill="1" applyBorder="1" applyAlignment="1">
      <alignment horizontal="center"/>
    </xf>
    <xf numFmtId="0" fontId="1" fillId="37" borderId="108" xfId="0" applyFont="1" applyFill="1" applyBorder="1" applyAlignment="1">
      <alignment horizontal="center"/>
    </xf>
    <xf numFmtId="0" fontId="1" fillId="37" borderId="109" xfId="0" applyFont="1" applyFill="1" applyBorder="1" applyAlignment="1">
      <alignment horizontal="center"/>
    </xf>
    <xf numFmtId="0" fontId="1" fillId="37" borderId="211" xfId="0" applyFont="1" applyFill="1" applyBorder="1" applyAlignment="1">
      <alignment horizontal="center"/>
    </xf>
    <xf numFmtId="0" fontId="1" fillId="37" borderId="212" xfId="0" applyFont="1" applyFill="1" applyBorder="1" applyAlignment="1">
      <alignment horizontal="center"/>
    </xf>
    <xf numFmtId="0" fontId="1" fillId="38" borderId="108" xfId="0" applyFont="1" applyFill="1" applyBorder="1" applyAlignment="1">
      <alignment horizontal="center"/>
    </xf>
    <xf numFmtId="0" fontId="1" fillId="38" borderId="109" xfId="0" applyFon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7" fillId="38" borderId="108" xfId="0" applyFont="1" applyFill="1" applyBorder="1" applyAlignment="1">
      <alignment horizontal="center"/>
    </xf>
    <xf numFmtId="0" fontId="7" fillId="38" borderId="211" xfId="0" applyFont="1" applyFill="1" applyBorder="1" applyAlignment="1">
      <alignment horizontal="center"/>
    </xf>
    <xf numFmtId="0" fontId="7" fillId="38" borderId="109" xfId="0" applyFont="1" applyFill="1" applyBorder="1" applyAlignment="1">
      <alignment horizontal="center"/>
    </xf>
    <xf numFmtId="0" fontId="1" fillId="38" borderId="211" xfId="0" applyFont="1" applyFill="1" applyBorder="1" applyAlignment="1">
      <alignment horizontal="center"/>
    </xf>
    <xf numFmtId="0" fontId="1" fillId="38" borderId="212" xfId="0" applyFont="1" applyFill="1" applyBorder="1" applyAlignment="1">
      <alignment horizontal="center"/>
    </xf>
    <xf numFmtId="0" fontId="7" fillId="39" borderId="211" xfId="0" applyFont="1" applyFill="1" applyBorder="1" applyAlignment="1">
      <alignment horizontal="center"/>
    </xf>
    <xf numFmtId="0" fontId="7" fillId="39" borderId="109" xfId="0" applyFont="1" applyFill="1" applyBorder="1" applyAlignment="1">
      <alignment horizontal="center"/>
    </xf>
    <xf numFmtId="0" fontId="1" fillId="39" borderId="108" xfId="0" applyFont="1" applyFill="1" applyBorder="1" applyAlignment="1">
      <alignment horizontal="center"/>
    </xf>
    <xf numFmtId="0" fontId="1" fillId="39" borderId="109" xfId="0" applyFont="1" applyFill="1" applyBorder="1" applyAlignment="1">
      <alignment horizontal="center"/>
    </xf>
    <xf numFmtId="0" fontId="1" fillId="39" borderId="211" xfId="0" applyFont="1" applyFill="1" applyBorder="1" applyAlignment="1">
      <alignment horizontal="center"/>
    </xf>
    <xf numFmtId="0" fontId="1" fillId="39" borderId="212" xfId="0" applyFont="1" applyFill="1" applyBorder="1" applyAlignment="1">
      <alignment horizontal="center"/>
    </xf>
    <xf numFmtId="0" fontId="7" fillId="39" borderId="108" xfId="0" applyFont="1" applyFill="1" applyBorder="1" applyAlignment="1">
      <alignment horizontal="center"/>
    </xf>
    <xf numFmtId="0" fontId="1" fillId="12" borderId="108" xfId="0" applyFont="1" applyFill="1" applyBorder="1" applyAlignment="1">
      <alignment horizontal="center"/>
    </xf>
    <xf numFmtId="0" fontId="1" fillId="12" borderId="109" xfId="0" applyFont="1" applyFill="1" applyBorder="1" applyAlignment="1">
      <alignment horizontal="center"/>
    </xf>
    <xf numFmtId="0" fontId="1" fillId="12" borderId="211" xfId="0" applyFont="1" applyFill="1" applyBorder="1" applyAlignment="1">
      <alignment horizontal="center"/>
    </xf>
    <xf numFmtId="0" fontId="1" fillId="12" borderId="212" xfId="0" applyFont="1" applyFill="1" applyBorder="1" applyAlignment="1">
      <alignment horizontal="center"/>
    </xf>
    <xf numFmtId="0" fontId="7" fillId="12" borderId="108" xfId="0" applyFont="1" applyFill="1" applyBorder="1" applyAlignment="1">
      <alignment horizontal="center"/>
    </xf>
    <xf numFmtId="0" fontId="7" fillId="40" borderId="211" xfId="0" applyFont="1" applyFill="1" applyBorder="1" applyAlignment="1">
      <alignment horizontal="center"/>
    </xf>
    <xf numFmtId="0" fontId="7" fillId="40" borderId="109" xfId="0" applyFont="1" applyFill="1" applyBorder="1" applyAlignment="1">
      <alignment horizontal="center"/>
    </xf>
    <xf numFmtId="0" fontId="7" fillId="40" borderId="108" xfId="0" applyFont="1" applyFill="1" applyBorder="1" applyAlignment="1">
      <alignment horizontal="center"/>
    </xf>
    <xf numFmtId="0" fontId="1" fillId="40" borderId="108" xfId="0" applyFont="1" applyFill="1" applyBorder="1" applyAlignment="1">
      <alignment horizontal="center"/>
    </xf>
    <xf numFmtId="0" fontId="1" fillId="40" borderId="109" xfId="0" applyFont="1" applyFill="1" applyBorder="1" applyAlignment="1">
      <alignment horizontal="center"/>
    </xf>
    <xf numFmtId="0" fontId="1" fillId="40" borderId="211" xfId="0" applyFont="1" applyFill="1" applyBorder="1" applyAlignment="1">
      <alignment horizontal="center"/>
    </xf>
    <xf numFmtId="0" fontId="1" fillId="40" borderId="212" xfId="0" applyFont="1" applyFill="1" applyBorder="1" applyAlignment="1">
      <alignment horizontal="center"/>
    </xf>
    <xf numFmtId="0" fontId="7" fillId="41" borderId="108" xfId="0" applyFont="1" applyFill="1" applyBorder="1" applyAlignment="1">
      <alignment horizontal="center"/>
    </xf>
    <xf numFmtId="0" fontId="1" fillId="41" borderId="108" xfId="0" applyFont="1" applyFill="1" applyBorder="1" applyAlignment="1">
      <alignment horizontal="center"/>
    </xf>
    <xf numFmtId="0" fontId="1" fillId="41" borderId="109" xfId="0" applyFont="1" applyFill="1" applyBorder="1" applyAlignment="1">
      <alignment horizontal="center"/>
    </xf>
    <xf numFmtId="0" fontId="1" fillId="41" borderId="211" xfId="0" applyFont="1" applyFill="1" applyBorder="1" applyAlignment="1">
      <alignment horizontal="center"/>
    </xf>
    <xf numFmtId="0" fontId="1" fillId="41" borderId="212" xfId="0" applyFont="1" applyFill="1" applyBorder="1" applyAlignment="1">
      <alignment horizontal="center"/>
    </xf>
    <xf numFmtId="0" fontId="7" fillId="41" borderId="211" xfId="0" applyFont="1" applyFill="1" applyBorder="1" applyAlignment="1">
      <alignment horizontal="center"/>
    </xf>
    <xf numFmtId="0" fontId="7" fillId="41" borderId="109" xfId="0" applyFont="1" applyFill="1" applyBorder="1" applyAlignment="1">
      <alignment horizontal="center"/>
    </xf>
    <xf numFmtId="0" fontId="7" fillId="42" borderId="211" xfId="0" applyFont="1" applyFill="1" applyBorder="1" applyAlignment="1">
      <alignment horizontal="center"/>
    </xf>
    <xf numFmtId="0" fontId="7" fillId="42" borderId="109" xfId="0" applyFont="1" applyFill="1" applyBorder="1" applyAlignment="1">
      <alignment horizontal="center"/>
    </xf>
    <xf numFmtId="0" fontId="7" fillId="42" borderId="108" xfId="0" applyFont="1" applyFill="1" applyBorder="1" applyAlignment="1">
      <alignment horizontal="center"/>
    </xf>
    <xf numFmtId="0" fontId="1" fillId="42" borderId="108" xfId="0" applyFont="1" applyFill="1" applyBorder="1" applyAlignment="1">
      <alignment horizontal="center"/>
    </xf>
    <xf numFmtId="0" fontId="1" fillId="42" borderId="109" xfId="0" applyFont="1" applyFill="1" applyBorder="1" applyAlignment="1">
      <alignment horizontal="center"/>
    </xf>
    <xf numFmtId="0" fontId="1" fillId="42" borderId="211" xfId="0" applyFont="1" applyFill="1" applyBorder="1" applyAlignment="1">
      <alignment horizontal="center"/>
    </xf>
    <xf numFmtId="0" fontId="1" fillId="42" borderId="2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31" xfId="0" applyFont="1" applyBorder="1" applyAlignment="1">
      <alignment horizontal="center"/>
    </xf>
    <xf numFmtId="0" fontId="1" fillId="0" borderId="230" xfId="0" applyFont="1" applyBorder="1" applyAlignment="1">
      <alignment horizontal="center"/>
    </xf>
    <xf numFmtId="0" fontId="1" fillId="0" borderId="132" xfId="0" applyFont="1" applyBorder="1" applyAlignment="1">
      <alignment horizontal="center"/>
    </xf>
    <xf numFmtId="0" fontId="7" fillId="43" borderId="211" xfId="0" applyFont="1" applyFill="1" applyBorder="1" applyAlignment="1">
      <alignment horizontal="center"/>
    </xf>
    <xf numFmtId="0" fontId="7" fillId="43" borderId="109" xfId="0" applyFont="1" applyFill="1" applyBorder="1" applyAlignment="1">
      <alignment horizontal="center"/>
    </xf>
    <xf numFmtId="0" fontId="7" fillId="43" borderId="108" xfId="0" applyFont="1" applyFill="1" applyBorder="1" applyAlignment="1">
      <alignment horizontal="center"/>
    </xf>
    <xf numFmtId="0" fontId="1" fillId="43" borderId="211" xfId="0" applyFont="1" applyFill="1" applyBorder="1" applyAlignment="1">
      <alignment horizontal="center"/>
    </xf>
    <xf numFmtId="0" fontId="1" fillId="43" borderId="108" xfId="0" applyFont="1" applyFill="1" applyBorder="1" applyAlignment="1">
      <alignment horizontal="center"/>
    </xf>
    <xf numFmtId="0" fontId="1" fillId="43" borderId="212" xfId="0" applyFont="1" applyFill="1" applyBorder="1" applyAlignment="1">
      <alignment horizontal="center"/>
    </xf>
    <xf numFmtId="0" fontId="1" fillId="43" borderId="109" xfId="0" applyFont="1" applyFill="1" applyBorder="1" applyAlignment="1">
      <alignment horizontal="center"/>
    </xf>
    <xf numFmtId="0" fontId="117" fillId="46" borderId="13" xfId="0" applyFont="1" applyFill="1" applyBorder="1" applyAlignment="1" quotePrefix="1">
      <alignment horizontal="center"/>
    </xf>
    <xf numFmtId="0" fontId="117" fillId="46" borderId="2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66675</xdr:colOff>
      <xdr:row>163</xdr:row>
      <xdr:rowOff>104775</xdr:rowOff>
    </xdr:from>
    <xdr:to>
      <xdr:col>25</xdr:col>
      <xdr:colOff>676275</xdr:colOff>
      <xdr:row>163</xdr:row>
      <xdr:rowOff>104775</xdr:rowOff>
    </xdr:to>
    <xdr:sp>
      <xdr:nvSpPr>
        <xdr:cNvPr id="1" name="Straight Arrow Connector 2"/>
        <xdr:cNvSpPr>
          <a:spLocks/>
        </xdr:cNvSpPr>
      </xdr:nvSpPr>
      <xdr:spPr>
        <a:xfrm>
          <a:off x="13754100" y="40557450"/>
          <a:ext cx="609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29</xdr:col>
      <xdr:colOff>219075</xdr:colOff>
      <xdr:row>130</xdr:row>
      <xdr:rowOff>85725</xdr:rowOff>
    </xdr:from>
    <xdr:to>
      <xdr:col>31</xdr:col>
      <xdr:colOff>123825</xdr:colOff>
      <xdr:row>130</xdr:row>
      <xdr:rowOff>85725</xdr:rowOff>
    </xdr:to>
    <xdr:sp>
      <xdr:nvSpPr>
        <xdr:cNvPr id="2" name="Straight Arrow Connector 4"/>
        <xdr:cNvSpPr>
          <a:spLocks/>
        </xdr:cNvSpPr>
      </xdr:nvSpPr>
      <xdr:spPr>
        <a:xfrm>
          <a:off x="16649700" y="34423350"/>
          <a:ext cx="1276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31</xdr:col>
      <xdr:colOff>142875</xdr:colOff>
      <xdr:row>130</xdr:row>
      <xdr:rowOff>66675</xdr:rowOff>
    </xdr:from>
    <xdr:to>
      <xdr:col>31</xdr:col>
      <xdr:colOff>190500</xdr:colOff>
      <xdr:row>162</xdr:row>
      <xdr:rowOff>76200</xdr:rowOff>
    </xdr:to>
    <xdr:sp>
      <xdr:nvSpPr>
        <xdr:cNvPr id="3" name="Straight Arrow Connector 7"/>
        <xdr:cNvSpPr>
          <a:spLocks/>
        </xdr:cNvSpPr>
      </xdr:nvSpPr>
      <xdr:spPr>
        <a:xfrm>
          <a:off x="17945100" y="34404300"/>
          <a:ext cx="47625" cy="5943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75" zoomScaleNormal="75" zoomScalePageLayoutView="0" workbookViewId="0" topLeftCell="A1">
      <pane ySplit="6" topLeftCell="A7" activePane="bottomLeft" state="frozen"/>
      <selection pane="topLeft" activeCell="D37" sqref="D37"/>
      <selection pane="bottomLeft" activeCell="E28" sqref="E28"/>
    </sheetView>
  </sheetViews>
  <sheetFormatPr defaultColWidth="9.00390625" defaultRowHeight="14.25"/>
  <cols>
    <col min="1" max="1" width="9.25390625" style="860" customWidth="1"/>
    <col min="2" max="2" width="8.00390625" style="860" customWidth="1"/>
    <col min="3" max="3" width="6.625" style="860" customWidth="1"/>
    <col min="4" max="4" width="26.25390625" style="860" customWidth="1"/>
    <col min="5" max="5" width="106.00390625" style="861" customWidth="1"/>
    <col min="6" max="16384" width="9.00390625" style="860" customWidth="1"/>
  </cols>
  <sheetData>
    <row r="1" spans="1:13" s="1166" customFormat="1" ht="26.25" customHeight="1" thickTop="1">
      <c r="A1" s="1178" t="s">
        <v>539</v>
      </c>
      <c r="B1" s="1179"/>
      <c r="C1" s="1180"/>
      <c r="D1" s="1180"/>
      <c r="E1" s="1190">
        <v>2017</v>
      </c>
      <c r="G1" s="1890"/>
      <c r="H1" s="1890"/>
      <c r="I1" s="1890"/>
      <c r="J1" s="1890"/>
      <c r="K1" s="1890"/>
      <c r="L1" s="1890"/>
      <c r="M1" s="1890"/>
    </row>
    <row r="2" spans="1:13" s="1166" customFormat="1" ht="25.5" customHeight="1">
      <c r="A2" s="1181">
        <v>2017</v>
      </c>
      <c r="B2" s="1182"/>
      <c r="C2" s="1182" t="s">
        <v>538</v>
      </c>
      <c r="D2" s="1183"/>
      <c r="E2" s="1176"/>
      <c r="G2" s="1171"/>
      <c r="H2" s="1171"/>
      <c r="I2" s="1171"/>
      <c r="J2" s="1171"/>
      <c r="K2" s="1171"/>
      <c r="L2" s="1171"/>
      <c r="M2" s="1171"/>
    </row>
    <row r="3" spans="1:13" s="1166" customFormat="1" ht="7.5" customHeight="1">
      <c r="A3" s="1177"/>
      <c r="B3" s="1174"/>
      <c r="C3" s="1175"/>
      <c r="D3" s="1175"/>
      <c r="E3" s="1176"/>
      <c r="G3" s="1171"/>
      <c r="H3" s="1171"/>
      <c r="I3" s="1171"/>
      <c r="J3" s="1171"/>
      <c r="K3" s="1171"/>
      <c r="L3" s="1171"/>
      <c r="M3" s="1171"/>
    </row>
    <row r="4" spans="1:5" s="1169" customFormat="1" ht="26.25" customHeight="1">
      <c r="A4" s="1891" t="s">
        <v>1008</v>
      </c>
      <c r="B4" s="1892"/>
      <c r="C4" s="1892"/>
      <c r="D4" s="1892"/>
      <c r="E4" s="1893"/>
    </row>
    <row r="5" spans="1:10" s="1170" customFormat="1" ht="23.25" customHeight="1" thickBot="1">
      <c r="A5" s="1420" t="s">
        <v>581</v>
      </c>
      <c r="B5" s="1421"/>
      <c r="C5" s="1421"/>
      <c r="D5" s="1421"/>
      <c r="E5" s="1694" t="s">
        <v>1010</v>
      </c>
      <c r="F5" s="103"/>
      <c r="G5" s="99"/>
      <c r="H5" s="101"/>
      <c r="I5" s="1693"/>
      <c r="J5" s="99"/>
    </row>
    <row r="6" spans="1:5" ht="24.75" customHeight="1">
      <c r="A6" s="1184" t="s">
        <v>286</v>
      </c>
      <c r="B6" s="1185" t="s">
        <v>287</v>
      </c>
      <c r="C6" s="1185" t="s">
        <v>102</v>
      </c>
      <c r="D6" s="1186" t="s">
        <v>288</v>
      </c>
      <c r="E6" s="1187" t="s">
        <v>584</v>
      </c>
    </row>
    <row r="7" spans="1:5" s="383" customFormat="1" ht="21" customHeight="1">
      <c r="A7" s="856" t="s">
        <v>203</v>
      </c>
      <c r="B7" s="859">
        <v>5</v>
      </c>
      <c r="C7" s="857" t="s">
        <v>115</v>
      </c>
      <c r="D7" s="858" t="s">
        <v>998</v>
      </c>
      <c r="E7" s="1173" t="s">
        <v>1006</v>
      </c>
    </row>
    <row r="8" spans="1:5" s="383" customFormat="1" ht="21" customHeight="1">
      <c r="A8" s="856" t="s">
        <v>203</v>
      </c>
      <c r="B8" s="859">
        <v>12</v>
      </c>
      <c r="C8" s="857" t="s">
        <v>115</v>
      </c>
      <c r="D8" s="858" t="s">
        <v>998</v>
      </c>
      <c r="E8" s="1173" t="s">
        <v>1005</v>
      </c>
    </row>
    <row r="9" spans="1:5" s="383" customFormat="1" ht="21" customHeight="1">
      <c r="A9" s="856" t="s">
        <v>203</v>
      </c>
      <c r="B9" s="859">
        <v>19</v>
      </c>
      <c r="C9" s="857" t="s">
        <v>115</v>
      </c>
      <c r="D9" s="858" t="s">
        <v>998</v>
      </c>
      <c r="E9" s="1173" t="s">
        <v>1006</v>
      </c>
    </row>
    <row r="10" spans="1:5" s="383" customFormat="1" ht="21" customHeight="1">
      <c r="A10" s="856" t="s">
        <v>203</v>
      </c>
      <c r="B10" s="859">
        <v>24</v>
      </c>
      <c r="C10" s="857" t="s">
        <v>109</v>
      </c>
      <c r="D10" s="858" t="s">
        <v>998</v>
      </c>
      <c r="E10" s="1173" t="s">
        <v>1007</v>
      </c>
    </row>
    <row r="11" spans="1:5" s="383" customFormat="1" ht="21" customHeight="1">
      <c r="A11" s="856" t="s">
        <v>203</v>
      </c>
      <c r="B11" s="859">
        <v>26</v>
      </c>
      <c r="C11" s="857" t="s">
        <v>115</v>
      </c>
      <c r="D11" s="858" t="s">
        <v>998</v>
      </c>
      <c r="E11" s="1173" t="s">
        <v>1005</v>
      </c>
    </row>
    <row r="12" spans="1:5" s="383" customFormat="1" ht="21" customHeight="1">
      <c r="A12" s="856" t="s">
        <v>188</v>
      </c>
      <c r="B12" s="859">
        <v>2</v>
      </c>
      <c r="C12" s="857" t="s">
        <v>115</v>
      </c>
      <c r="D12" s="858" t="s">
        <v>998</v>
      </c>
      <c r="E12" s="1173" t="s">
        <v>1007</v>
      </c>
    </row>
    <row r="13" spans="1:5" s="383" customFormat="1" ht="21" customHeight="1">
      <c r="A13" s="856" t="s">
        <v>188</v>
      </c>
      <c r="B13" s="859">
        <v>7</v>
      </c>
      <c r="C13" s="857" t="s">
        <v>109</v>
      </c>
      <c r="D13" s="858" t="s">
        <v>998</v>
      </c>
      <c r="E13" s="1173" t="s">
        <v>1007</v>
      </c>
    </row>
    <row r="14" spans="1:5" s="383" customFormat="1" ht="21" customHeight="1">
      <c r="A14" s="856" t="s">
        <v>188</v>
      </c>
      <c r="B14" s="859">
        <v>11</v>
      </c>
      <c r="C14" s="857" t="s">
        <v>119</v>
      </c>
      <c r="D14" s="858" t="s">
        <v>998</v>
      </c>
      <c r="E14" s="1173" t="s">
        <v>1001</v>
      </c>
    </row>
    <row r="15" spans="1:5" s="383" customFormat="1" ht="21" customHeight="1">
      <c r="A15" s="856" t="s">
        <v>188</v>
      </c>
      <c r="B15" s="859">
        <v>14</v>
      </c>
      <c r="C15" s="857" t="s">
        <v>109</v>
      </c>
      <c r="D15" s="858" t="s">
        <v>998</v>
      </c>
      <c r="E15" s="1173" t="s">
        <v>1007</v>
      </c>
    </row>
    <row r="16" spans="1:5" s="383" customFormat="1" ht="21" customHeight="1">
      <c r="A16" s="856" t="s">
        <v>188</v>
      </c>
      <c r="B16" s="859">
        <v>23</v>
      </c>
      <c r="C16" s="857" t="s">
        <v>115</v>
      </c>
      <c r="D16" s="858" t="s">
        <v>998</v>
      </c>
      <c r="E16" s="1173" t="s">
        <v>1007</v>
      </c>
    </row>
    <row r="17" spans="1:5" s="383" customFormat="1" ht="21" customHeight="1">
      <c r="A17" s="856" t="s">
        <v>188</v>
      </c>
      <c r="B17" s="859">
        <v>28</v>
      </c>
      <c r="C17" s="857" t="s">
        <v>109</v>
      </c>
      <c r="D17" s="858" t="s">
        <v>998</v>
      </c>
      <c r="E17" s="1173" t="s">
        <v>1005</v>
      </c>
    </row>
    <row r="18" spans="1:5" s="383" customFormat="1" ht="21" customHeight="1">
      <c r="A18" s="856" t="s">
        <v>240</v>
      </c>
      <c r="B18" s="859">
        <v>7</v>
      </c>
      <c r="C18" s="857" t="s">
        <v>115</v>
      </c>
      <c r="D18" s="858" t="s">
        <v>998</v>
      </c>
      <c r="E18" s="1173" t="s">
        <v>1006</v>
      </c>
    </row>
    <row r="19" spans="1:5" s="383" customFormat="1" ht="21" customHeight="1">
      <c r="A19" s="856" t="s">
        <v>240</v>
      </c>
      <c r="B19" s="859">
        <v>9</v>
      </c>
      <c r="C19" s="857" t="s">
        <v>119</v>
      </c>
      <c r="D19" s="858" t="s">
        <v>998</v>
      </c>
      <c r="E19" s="1173" t="s">
        <v>1007</v>
      </c>
    </row>
    <row r="20" spans="1:5" s="383" customFormat="1" ht="21" customHeight="1">
      <c r="A20" s="856" t="s">
        <v>240</v>
      </c>
      <c r="B20" s="859">
        <v>14</v>
      </c>
      <c r="C20" s="857" t="s">
        <v>115</v>
      </c>
      <c r="D20" s="858" t="s">
        <v>998</v>
      </c>
      <c r="E20" s="1173" t="s">
        <v>1006</v>
      </c>
    </row>
    <row r="21" spans="1:5" s="383" customFormat="1" ht="21" customHeight="1">
      <c r="A21" s="856"/>
      <c r="B21" s="859"/>
      <c r="C21" s="857"/>
      <c r="D21" s="858"/>
      <c r="E21" s="1692" t="s">
        <v>999</v>
      </c>
    </row>
    <row r="22" spans="1:5" s="383" customFormat="1" ht="21" customHeight="1" hidden="1">
      <c r="A22" s="856" t="s">
        <v>224</v>
      </c>
      <c r="B22" s="859">
        <v>25</v>
      </c>
      <c r="C22" s="857" t="s">
        <v>123</v>
      </c>
      <c r="D22" s="858" t="s">
        <v>150</v>
      </c>
      <c r="E22" s="1824" t="s">
        <v>986</v>
      </c>
    </row>
    <row r="23" spans="1:5" s="383" customFormat="1" ht="21" customHeight="1" hidden="1">
      <c r="A23" s="856" t="s">
        <v>188</v>
      </c>
      <c r="B23" s="859">
        <v>19</v>
      </c>
      <c r="C23" s="857" t="s">
        <v>123</v>
      </c>
      <c r="D23" s="858" t="s">
        <v>150</v>
      </c>
      <c r="E23" s="1825" t="s">
        <v>985</v>
      </c>
    </row>
    <row r="24" spans="1:5" s="383" customFormat="1" ht="21" customHeight="1" thickBot="1">
      <c r="A24" s="1403"/>
      <c r="B24" s="1404"/>
      <c r="C24" s="1405"/>
      <c r="D24" s="1406"/>
      <c r="E24" s="1731"/>
    </row>
    <row r="25" spans="1:5" s="383" customFormat="1" ht="21" customHeight="1" thickTop="1">
      <c r="A25" s="860"/>
      <c r="B25" s="860"/>
      <c r="C25" s="860"/>
      <c r="D25" s="860"/>
      <c r="E25" s="861"/>
    </row>
    <row r="26" spans="1:5" s="383" customFormat="1" ht="21" customHeight="1">
      <c r="A26" s="860"/>
      <c r="B26" s="860"/>
      <c r="C26" s="860"/>
      <c r="D26" s="860"/>
      <c r="E26" s="861"/>
    </row>
    <row r="27" spans="1:5" s="383" customFormat="1" ht="21" customHeight="1">
      <c r="A27" s="860"/>
      <c r="B27" s="860"/>
      <c r="C27" s="860"/>
      <c r="D27" s="860"/>
      <c r="E27" s="861"/>
    </row>
    <row r="28" spans="1:5" s="383" customFormat="1" ht="21" customHeight="1">
      <c r="A28" s="860"/>
      <c r="B28" s="860"/>
      <c r="C28" s="860"/>
      <c r="D28" s="860"/>
      <c r="E28" s="861"/>
    </row>
    <row r="29" spans="1:5" s="383" customFormat="1" ht="21" customHeight="1">
      <c r="A29" s="860"/>
      <c r="B29" s="860"/>
      <c r="C29" s="860"/>
      <c r="D29" s="860"/>
      <c r="E29" s="861"/>
    </row>
    <row r="30" spans="1:5" s="383" customFormat="1" ht="21" customHeight="1">
      <c r="A30" s="860"/>
      <c r="B30" s="860"/>
      <c r="C30" s="860"/>
      <c r="D30" s="860"/>
      <c r="E30" s="861"/>
    </row>
    <row r="31" spans="1:5" s="383" customFormat="1" ht="21" customHeight="1">
      <c r="A31" s="860"/>
      <c r="B31" s="860"/>
      <c r="C31" s="860"/>
      <c r="D31" s="860"/>
      <c r="E31" s="861"/>
    </row>
    <row r="32" spans="1:5" s="383" customFormat="1" ht="21" customHeight="1">
      <c r="A32" s="860"/>
      <c r="B32" s="860"/>
      <c r="C32" s="860"/>
      <c r="D32" s="860"/>
      <c r="E32" s="861"/>
    </row>
    <row r="33" spans="1:5" s="383" customFormat="1" ht="21" customHeight="1">
      <c r="A33" s="860"/>
      <c r="B33" s="860"/>
      <c r="C33" s="860"/>
      <c r="D33" s="860"/>
      <c r="E33" s="861"/>
    </row>
    <row r="34" spans="1:5" s="383" customFormat="1" ht="21" customHeight="1">
      <c r="A34" s="860"/>
      <c r="B34" s="860"/>
      <c r="C34" s="860"/>
      <c r="D34" s="860"/>
      <c r="E34" s="861"/>
    </row>
    <row r="35" spans="1:5" s="383" customFormat="1" ht="21" customHeight="1">
      <c r="A35" s="860"/>
      <c r="B35" s="860"/>
      <c r="C35" s="860"/>
      <c r="D35" s="860"/>
      <c r="E35" s="861"/>
    </row>
    <row r="36" ht="21" customHeight="1"/>
    <row r="37" ht="14.2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</sheetData>
  <sheetProtection/>
  <mergeCells count="2">
    <mergeCell ref="G1:M1"/>
    <mergeCell ref="A4:E4"/>
  </mergeCells>
  <printOptions/>
  <pageMargins left="0.5905511811023623" right="0.15748031496062992" top="0.3937007874015748" bottom="0.07874015748031496" header="0" footer="0"/>
  <pageSetup horizontalDpi="600" verticalDpi="600" orientation="portrait" paperSize="9" scale="47" r:id="rId1"/>
  <headerFooter alignWithMargins="0">
    <oddFooter>&amp;R&amp;24 2017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T218"/>
  <sheetViews>
    <sheetView zoomScale="80" zoomScaleNormal="80" zoomScaleSheetLayoutView="80" zoomScalePageLayoutView="0" workbookViewId="0" topLeftCell="A1">
      <pane xSplit="3" ySplit="4" topLeftCell="F5" activePane="bottomRight" state="frozen"/>
      <selection pane="topLeft" activeCell="U48" sqref="U48"/>
      <selection pane="topRight" activeCell="U48" sqref="U48"/>
      <selection pane="bottomLeft" activeCell="U48" sqref="U48"/>
      <selection pane="bottomRight" activeCell="AB59" sqref="AB59"/>
    </sheetView>
  </sheetViews>
  <sheetFormatPr defaultColWidth="9.00390625" defaultRowHeight="14.25"/>
  <cols>
    <col min="1" max="1" width="5.125" style="2" customWidth="1"/>
    <col min="2" max="3" width="4.625" style="2" customWidth="1"/>
    <col min="4" max="4" width="4.625" style="1258" hidden="1" customWidth="1"/>
    <col min="5" max="5" width="10.125" style="1258" hidden="1" customWidth="1"/>
    <col min="6" max="6" width="9.875" style="1" customWidth="1"/>
    <col min="7" max="7" width="12.75390625" style="2" customWidth="1"/>
    <col min="8" max="8" width="3.125" style="3" customWidth="1"/>
    <col min="9" max="9" width="3.625" style="2" customWidth="1"/>
    <col min="10" max="10" width="5.125" style="2" customWidth="1"/>
    <col min="11" max="11" width="5.00390625" style="194" hidden="1" customWidth="1"/>
    <col min="12" max="12" width="10.125" style="194" hidden="1" customWidth="1"/>
    <col min="13" max="13" width="9.625" style="1" customWidth="1"/>
    <col min="14" max="14" width="12.75390625" style="2" customWidth="1"/>
    <col min="15" max="15" width="3.125" style="3" customWidth="1"/>
    <col min="16" max="16" width="3.625" style="2" customWidth="1"/>
    <col min="17" max="17" width="5.125" style="2" customWidth="1"/>
    <col min="18" max="18" width="4.625" style="194" hidden="1" customWidth="1"/>
    <col min="19" max="19" width="10.125" style="194" hidden="1" customWidth="1"/>
    <col min="20" max="20" width="9.875" style="1" customWidth="1"/>
    <col min="21" max="21" width="12.75390625" style="2" customWidth="1"/>
    <col min="22" max="22" width="3.125" style="3" customWidth="1"/>
    <col min="23" max="23" width="3.625" style="2" customWidth="1"/>
    <col min="24" max="24" width="5.125" style="2" customWidth="1"/>
    <col min="25" max="25" width="4.625" style="194" hidden="1" customWidth="1"/>
    <col min="26" max="26" width="8.00390625" style="1" customWidth="1"/>
    <col min="27" max="27" width="12.75390625" style="2" customWidth="1"/>
    <col min="28" max="28" width="3.125" style="3" customWidth="1"/>
    <col min="29" max="29" width="3.625" style="2" customWidth="1"/>
    <col min="30" max="30" width="5.125" style="2" customWidth="1"/>
    <col min="31" max="31" width="4.625" style="194" hidden="1" customWidth="1"/>
    <col min="32" max="32" width="5.125" style="1" customWidth="1"/>
    <col min="33" max="33" width="12.75390625" style="2" customWidth="1"/>
    <col min="34" max="34" width="3.125" style="2" customWidth="1"/>
    <col min="35" max="35" width="3.625" style="2" customWidth="1"/>
    <col min="36" max="36" width="5.125" style="2" customWidth="1"/>
    <col min="37" max="37" width="4.875" style="194" hidden="1" customWidth="1"/>
    <col min="38" max="38" width="6.125" style="1" customWidth="1"/>
    <col min="39" max="39" width="11.625" style="2" customWidth="1"/>
    <col min="40" max="40" width="3.125" style="3" customWidth="1"/>
    <col min="41" max="41" width="3.625" style="2" customWidth="1"/>
    <col min="42" max="42" width="5.125" style="2" customWidth="1"/>
    <col min="43" max="43" width="21.50390625" style="2" customWidth="1"/>
    <col min="44" max="44" width="7.50390625" style="2" customWidth="1"/>
    <col min="45" max="45" width="9.75390625" style="2" customWidth="1"/>
    <col min="46" max="46" width="7.50390625" style="2" customWidth="1"/>
    <col min="47" max="16384" width="9.00390625" style="2" customWidth="1"/>
  </cols>
  <sheetData>
    <row r="1" spans="1:45" ht="19.5">
      <c r="A1" s="99" t="s">
        <v>320</v>
      </c>
      <c r="B1" s="99"/>
      <c r="C1" s="99"/>
      <c r="D1" s="1257"/>
      <c r="E1" s="1257"/>
      <c r="F1" s="840"/>
      <c r="G1" s="99"/>
      <c r="H1" s="99"/>
      <c r="I1" s="99"/>
      <c r="J1" s="1911" t="s">
        <v>547</v>
      </c>
      <c r="K1" s="1911"/>
      <c r="L1" s="1911"/>
      <c r="M1" s="1911"/>
      <c r="N1" s="1911"/>
      <c r="O1" s="1911"/>
      <c r="P1" s="1911"/>
      <c r="Q1" s="1911"/>
      <c r="R1" s="1911"/>
      <c r="S1" s="1911"/>
      <c r="T1" s="1911"/>
      <c r="U1" s="101"/>
      <c r="V1" s="100"/>
      <c r="W1" s="101"/>
      <c r="X1" s="101"/>
      <c r="Y1" s="230"/>
      <c r="Z1" s="103"/>
      <c r="AA1" s="102"/>
      <c r="AB1" s="100"/>
      <c r="AC1" s="101"/>
      <c r="AD1" s="101"/>
      <c r="AE1" s="230"/>
      <c r="AF1" s="1453" t="str">
        <f>Jan!AF1</f>
        <v> 8 AUGUST 2017 (Version 15)</v>
      </c>
      <c r="AG1" s="102"/>
      <c r="AH1" s="103"/>
      <c r="AI1" s="99"/>
      <c r="AJ1" s="101"/>
      <c r="AK1" s="230"/>
      <c r="AL1" s="99"/>
      <c r="AM1" s="101"/>
      <c r="AN1" s="102"/>
      <c r="AO1" s="99"/>
      <c r="AP1" s="99"/>
      <c r="AQ1" s="99"/>
      <c r="AR1" s="183" t="s">
        <v>351</v>
      </c>
      <c r="AS1" s="1020">
        <v>2017</v>
      </c>
    </row>
    <row r="2" spans="1:36" ht="13.5" thickBot="1">
      <c r="A2" s="1"/>
      <c r="V2" s="1912"/>
      <c r="W2" s="1912"/>
      <c r="X2" s="1912"/>
      <c r="Y2" s="126"/>
      <c r="AE2" s="126"/>
      <c r="AF2" s="31"/>
      <c r="AG2" s="6"/>
      <c r="AH2" s="6"/>
      <c r="AI2" s="6"/>
      <c r="AJ2" s="6"/>
    </row>
    <row r="3" spans="1:46" s="3" customFormat="1" ht="15" customHeight="1" thickTop="1">
      <c r="A3" s="511"/>
      <c r="B3" s="512"/>
      <c r="C3" s="513"/>
      <c r="D3" s="1259"/>
      <c r="E3" s="1259"/>
      <c r="F3" s="1968" t="s">
        <v>96</v>
      </c>
      <c r="G3" s="1968"/>
      <c r="H3" s="1968"/>
      <c r="I3" s="1968"/>
      <c r="J3" s="1969"/>
      <c r="K3" s="514"/>
      <c r="L3" s="774"/>
      <c r="M3" s="1968" t="s">
        <v>97</v>
      </c>
      <c r="N3" s="1968"/>
      <c r="O3" s="1968"/>
      <c r="P3" s="1968"/>
      <c r="Q3" s="1969"/>
      <c r="R3" s="514"/>
      <c r="S3" s="774"/>
      <c r="T3" s="1968" t="s">
        <v>98</v>
      </c>
      <c r="U3" s="1968"/>
      <c r="V3" s="1968"/>
      <c r="W3" s="1968"/>
      <c r="X3" s="1969"/>
      <c r="Y3" s="514"/>
      <c r="Z3" s="1968" t="s">
        <v>99</v>
      </c>
      <c r="AA3" s="1968"/>
      <c r="AB3" s="1968"/>
      <c r="AC3" s="1968"/>
      <c r="AD3" s="1969"/>
      <c r="AE3" s="514"/>
      <c r="AF3" s="1970" t="s">
        <v>282</v>
      </c>
      <c r="AG3" s="1968"/>
      <c r="AH3" s="1968"/>
      <c r="AI3" s="1968"/>
      <c r="AJ3" s="1971"/>
      <c r="AK3" s="514"/>
      <c r="AL3" s="1972" t="s">
        <v>5</v>
      </c>
      <c r="AM3" s="1972"/>
      <c r="AN3" s="1972"/>
      <c r="AO3" s="1972"/>
      <c r="AP3" s="1972"/>
      <c r="AQ3" s="1789" t="s">
        <v>284</v>
      </c>
      <c r="AR3" s="515" t="s">
        <v>345</v>
      </c>
      <c r="AS3" s="516" t="s">
        <v>352</v>
      </c>
      <c r="AT3" s="517" t="s">
        <v>346</v>
      </c>
    </row>
    <row r="4" spans="1:46" s="3" customFormat="1" ht="13.5" thickBot="1">
      <c r="A4" s="518" t="s">
        <v>100</v>
      </c>
      <c r="B4" s="519" t="s">
        <v>101</v>
      </c>
      <c r="C4" s="520" t="s">
        <v>102</v>
      </c>
      <c r="D4" s="1260"/>
      <c r="E4" s="1260"/>
      <c r="F4" s="744" t="s">
        <v>103</v>
      </c>
      <c r="G4" s="522" t="s">
        <v>104</v>
      </c>
      <c r="H4" s="522" t="s">
        <v>105</v>
      </c>
      <c r="I4" s="521" t="s">
        <v>107</v>
      </c>
      <c r="J4" s="520" t="s">
        <v>106</v>
      </c>
      <c r="K4" s="521"/>
      <c r="L4" s="521"/>
      <c r="M4" s="744" t="s">
        <v>103</v>
      </c>
      <c r="N4" s="522" t="s">
        <v>104</v>
      </c>
      <c r="O4" s="522" t="s">
        <v>105</v>
      </c>
      <c r="P4" s="521" t="s">
        <v>107</v>
      </c>
      <c r="Q4" s="520" t="s">
        <v>106</v>
      </c>
      <c r="R4" s="521"/>
      <c r="S4" s="521"/>
      <c r="T4" s="744" t="s">
        <v>103</v>
      </c>
      <c r="U4" s="522" t="s">
        <v>104</v>
      </c>
      <c r="V4" s="522" t="s">
        <v>105</v>
      </c>
      <c r="W4" s="522" t="s">
        <v>107</v>
      </c>
      <c r="X4" s="520" t="s">
        <v>106</v>
      </c>
      <c r="Y4" s="521"/>
      <c r="Z4" s="744" t="s">
        <v>103</v>
      </c>
      <c r="AA4" s="522" t="s">
        <v>104</v>
      </c>
      <c r="AB4" s="522" t="s">
        <v>105</v>
      </c>
      <c r="AC4" s="522" t="s">
        <v>107</v>
      </c>
      <c r="AD4" s="523" t="s">
        <v>106</v>
      </c>
      <c r="AE4" s="521"/>
      <c r="AF4" s="744" t="s">
        <v>103</v>
      </c>
      <c r="AG4" s="522" t="s">
        <v>104</v>
      </c>
      <c r="AH4" s="522" t="s">
        <v>105</v>
      </c>
      <c r="AI4" s="524" t="s">
        <v>107</v>
      </c>
      <c r="AJ4" s="525" t="s">
        <v>106</v>
      </c>
      <c r="AK4" s="521"/>
      <c r="AL4" s="744" t="s">
        <v>103</v>
      </c>
      <c r="AM4" s="522" t="s">
        <v>104</v>
      </c>
      <c r="AN4" s="521" t="s">
        <v>105</v>
      </c>
      <c r="AO4" s="522" t="s">
        <v>107</v>
      </c>
      <c r="AP4" s="521" t="s">
        <v>106</v>
      </c>
      <c r="AQ4" s="526" t="s">
        <v>103</v>
      </c>
      <c r="AR4" s="527" t="s">
        <v>103</v>
      </c>
      <c r="AS4" s="527" t="s">
        <v>103</v>
      </c>
      <c r="AT4" s="528" t="s">
        <v>103</v>
      </c>
    </row>
    <row r="5" spans="1:46" s="3" customFormat="1" ht="12.75">
      <c r="A5" s="8"/>
      <c r="B5" s="1871">
        <v>1</v>
      </c>
      <c r="C5" s="1872" t="s">
        <v>109</v>
      </c>
      <c r="D5" s="1873"/>
      <c r="E5" s="1873"/>
      <c r="F5" s="767"/>
      <c r="G5" s="1874"/>
      <c r="H5" s="1875"/>
      <c r="I5" s="1873"/>
      <c r="J5" s="1872"/>
      <c r="K5" s="1873"/>
      <c r="L5" s="1873"/>
      <c r="M5" s="1876"/>
      <c r="N5" s="1877"/>
      <c r="O5" s="1875"/>
      <c r="P5" s="1873"/>
      <c r="Q5" s="1872"/>
      <c r="R5" s="1873"/>
      <c r="S5" s="1873"/>
      <c r="T5" s="767"/>
      <c r="U5" s="1874"/>
      <c r="V5" s="1873"/>
      <c r="W5" s="1875"/>
      <c r="X5" s="1872"/>
      <c r="Y5" s="1873"/>
      <c r="Z5" s="767"/>
      <c r="AA5" s="1874"/>
      <c r="AB5" s="1875"/>
      <c r="AC5" s="1875"/>
      <c r="AD5" s="1872"/>
      <c r="AE5" s="1873"/>
      <c r="AF5" s="1876"/>
      <c r="AG5" s="1877"/>
      <c r="AH5" s="1877"/>
      <c r="AI5" s="1877"/>
      <c r="AJ5" s="1878"/>
      <c r="AK5" s="1873"/>
      <c r="AL5" s="794"/>
      <c r="AM5" s="1874"/>
      <c r="AN5" s="817"/>
      <c r="AO5" s="1875"/>
      <c r="AP5" s="1873"/>
      <c r="AQ5" s="67" t="s">
        <v>963</v>
      </c>
      <c r="AR5" s="50"/>
      <c r="AS5" s="63"/>
      <c r="AT5" s="12"/>
    </row>
    <row r="6" spans="1:46" s="3" customFormat="1" ht="12.75">
      <c r="A6" s="8" t="s">
        <v>331</v>
      </c>
      <c r="B6" s="1879"/>
      <c r="C6" s="1872"/>
      <c r="D6" s="1873"/>
      <c r="E6" s="1873"/>
      <c r="F6" s="767"/>
      <c r="G6" s="1874"/>
      <c r="H6" s="1875"/>
      <c r="I6" s="1873"/>
      <c r="J6" s="1872"/>
      <c r="K6" s="1873"/>
      <c r="L6" s="1873"/>
      <c r="M6" s="1888" t="s">
        <v>1002</v>
      </c>
      <c r="N6" s="1888" t="s">
        <v>1003</v>
      </c>
      <c r="O6" s="1875"/>
      <c r="P6" s="1873"/>
      <c r="Q6" s="1872"/>
      <c r="R6" s="1873"/>
      <c r="S6" s="1873"/>
      <c r="T6" s="767"/>
      <c r="U6" s="1874"/>
      <c r="V6" s="1873"/>
      <c r="W6" s="1875"/>
      <c r="X6" s="1872"/>
      <c r="Y6" s="1873"/>
      <c r="Z6" s="767"/>
      <c r="AA6" s="1874"/>
      <c r="AB6" s="1875"/>
      <c r="AC6" s="1875"/>
      <c r="AD6" s="1872"/>
      <c r="AE6" s="1873"/>
      <c r="AF6" s="1876"/>
      <c r="AG6" s="1877"/>
      <c r="AH6" s="1877"/>
      <c r="AI6" s="1877"/>
      <c r="AJ6" s="1878"/>
      <c r="AK6" s="1873"/>
      <c r="AL6" s="794"/>
      <c r="AM6" s="1874"/>
      <c r="AN6" s="817"/>
      <c r="AO6" s="1875"/>
      <c r="AP6" s="1873"/>
      <c r="AQ6" s="67"/>
      <c r="AR6" s="50"/>
      <c r="AS6" s="63"/>
      <c r="AT6" s="12"/>
    </row>
    <row r="7" spans="1:46" s="18" customFormat="1" ht="12.75">
      <c r="A7" s="8"/>
      <c r="B7" s="1880"/>
      <c r="C7" s="1881"/>
      <c r="D7" s="1882"/>
      <c r="E7" s="1882"/>
      <c r="F7" s="1883"/>
      <c r="G7" s="1884"/>
      <c r="H7" s="1880"/>
      <c r="I7" s="1882"/>
      <c r="J7" s="1881"/>
      <c r="K7" s="1882"/>
      <c r="L7" s="1882"/>
      <c r="M7" s="1885"/>
      <c r="N7" s="1889" t="s">
        <v>1004</v>
      </c>
      <c r="O7" s="1880"/>
      <c r="P7" s="1882"/>
      <c r="Q7" s="1881"/>
      <c r="R7" s="1882"/>
      <c r="S7" s="1882"/>
      <c r="T7" s="1883"/>
      <c r="U7" s="1884"/>
      <c r="V7" s="1882"/>
      <c r="W7" s="1880"/>
      <c r="X7" s="1881"/>
      <c r="Y7" s="1882"/>
      <c r="Z7" s="1883"/>
      <c r="AA7" s="1884"/>
      <c r="AB7" s="1880"/>
      <c r="AC7" s="1880"/>
      <c r="AD7" s="1881"/>
      <c r="AE7" s="1882"/>
      <c r="AF7" s="1885"/>
      <c r="AG7" s="1886"/>
      <c r="AH7" s="1886"/>
      <c r="AI7" s="1886"/>
      <c r="AJ7" s="1887"/>
      <c r="AK7" s="1882"/>
      <c r="AL7" s="1883"/>
      <c r="AM7" s="1884"/>
      <c r="AN7" s="1882"/>
      <c r="AO7" s="1880"/>
      <c r="AP7" s="1882"/>
      <c r="AQ7" s="93"/>
      <c r="AR7" s="51"/>
      <c r="AS7" s="64"/>
      <c r="AT7" s="20"/>
    </row>
    <row r="8" spans="1:46" s="3" customFormat="1" ht="12.75">
      <c r="A8" s="8" t="s">
        <v>218</v>
      </c>
      <c r="B8" s="1866">
        <v>2</v>
      </c>
      <c r="C8" s="1419" t="s">
        <v>112</v>
      </c>
      <c r="D8" s="1010"/>
      <c r="E8" s="1010"/>
      <c r="F8" s="117"/>
      <c r="G8" s="10"/>
      <c r="H8" s="11"/>
      <c r="I8" s="6"/>
      <c r="J8" s="53"/>
      <c r="K8" s="126"/>
      <c r="L8" s="126"/>
      <c r="M8" s="255"/>
      <c r="N8" s="33"/>
      <c r="O8" s="11"/>
      <c r="P8" s="6"/>
      <c r="Q8" s="53"/>
      <c r="R8" s="126" t="s">
        <v>112</v>
      </c>
      <c r="S8" s="126"/>
      <c r="T8" s="31" t="s">
        <v>294</v>
      </c>
      <c r="U8" s="10"/>
      <c r="V8" s="6"/>
      <c r="W8" s="11"/>
      <c r="X8" s="53"/>
      <c r="Y8" s="126"/>
      <c r="Z8" s="31"/>
      <c r="AA8" s="10"/>
      <c r="AB8" s="11"/>
      <c r="AC8" s="11"/>
      <c r="AD8" s="53"/>
      <c r="AE8" s="126"/>
      <c r="AF8" s="255"/>
      <c r="AG8" s="13"/>
      <c r="AH8" s="13"/>
      <c r="AI8" s="13"/>
      <c r="AJ8" s="74"/>
      <c r="AK8" s="126"/>
      <c r="AL8" s="118"/>
      <c r="AM8" s="10"/>
      <c r="AO8" s="11"/>
      <c r="AP8" s="6"/>
      <c r="AQ8" s="67" t="s">
        <v>963</v>
      </c>
      <c r="AR8" s="50"/>
      <c r="AS8" s="63"/>
      <c r="AT8" s="12"/>
    </row>
    <row r="9" spans="1:46" s="3" customFormat="1" ht="12.75">
      <c r="A9" s="8"/>
      <c r="B9" s="602"/>
      <c r="C9" s="381"/>
      <c r="D9" s="1010"/>
      <c r="E9" s="1010"/>
      <c r="F9" s="117"/>
      <c r="G9" s="10"/>
      <c r="H9" s="11"/>
      <c r="I9" s="6"/>
      <c r="J9" s="53"/>
      <c r="K9" s="126"/>
      <c r="L9" s="126"/>
      <c r="M9" s="255"/>
      <c r="N9" s="32"/>
      <c r="O9" s="11"/>
      <c r="P9" s="6"/>
      <c r="Q9" s="53"/>
      <c r="R9" s="126"/>
      <c r="S9" s="126"/>
      <c r="T9" s="31"/>
      <c r="U9" s="10"/>
      <c r="V9" s="6"/>
      <c r="W9" s="11"/>
      <c r="X9" s="53"/>
      <c r="Y9" s="126"/>
      <c r="Z9" s="31"/>
      <c r="AA9" s="10"/>
      <c r="AB9" s="11"/>
      <c r="AC9" s="11"/>
      <c r="AD9" s="53"/>
      <c r="AE9" s="126"/>
      <c r="AF9" s="255"/>
      <c r="AG9" s="13"/>
      <c r="AH9" s="13"/>
      <c r="AI9" s="13"/>
      <c r="AJ9" s="74"/>
      <c r="AK9" s="126"/>
      <c r="AL9" s="118"/>
      <c r="AM9" s="10"/>
      <c r="AO9" s="11"/>
      <c r="AP9" s="6"/>
      <c r="AQ9" s="67"/>
      <c r="AR9" s="50"/>
      <c r="AS9" s="63"/>
      <c r="AT9" s="12"/>
    </row>
    <row r="10" spans="1:46" s="18" customFormat="1" ht="12.75">
      <c r="A10" s="8"/>
      <c r="B10" s="944"/>
      <c r="C10" s="867"/>
      <c r="D10" s="1011"/>
      <c r="E10" s="1011"/>
      <c r="F10" s="745"/>
      <c r="G10" s="17"/>
      <c r="H10" s="19"/>
      <c r="J10" s="56"/>
      <c r="K10" s="127"/>
      <c r="L10" s="127"/>
      <c r="M10" s="597"/>
      <c r="N10" s="34"/>
      <c r="O10" s="19"/>
      <c r="Q10" s="56"/>
      <c r="R10" s="127"/>
      <c r="S10" s="127"/>
      <c r="T10" s="384"/>
      <c r="U10" s="17"/>
      <c r="W10" s="19"/>
      <c r="X10" s="56"/>
      <c r="Y10" s="127"/>
      <c r="Z10" s="384"/>
      <c r="AA10" s="17"/>
      <c r="AB10" s="19"/>
      <c r="AC10" s="19"/>
      <c r="AD10" s="56"/>
      <c r="AE10" s="127"/>
      <c r="AF10" s="597"/>
      <c r="AG10" s="21"/>
      <c r="AH10" s="21"/>
      <c r="AI10" s="21"/>
      <c r="AJ10" s="199"/>
      <c r="AK10" s="127"/>
      <c r="AL10" s="384"/>
      <c r="AM10" s="17"/>
      <c r="AO10" s="19"/>
      <c r="AQ10" s="93"/>
      <c r="AR10" s="51"/>
      <c r="AS10" s="64"/>
      <c r="AT10" s="20"/>
    </row>
    <row r="11" spans="1:46" s="3" customFormat="1" ht="12.75">
      <c r="A11" s="8"/>
      <c r="B11" s="603">
        <v>3</v>
      </c>
      <c r="C11" s="381" t="s">
        <v>115</v>
      </c>
      <c r="D11" s="1010" t="s">
        <v>115</v>
      </c>
      <c r="E11" s="1010"/>
      <c r="F11" s="117" t="s">
        <v>124</v>
      </c>
      <c r="G11" s="10"/>
      <c r="H11" s="11"/>
      <c r="I11" s="6"/>
      <c r="J11" s="53"/>
      <c r="K11" s="126"/>
      <c r="L11" s="126"/>
      <c r="M11" s="255"/>
      <c r="N11" s="33"/>
      <c r="O11" s="11"/>
      <c r="P11" s="6"/>
      <c r="Q11" s="53"/>
      <c r="R11" s="126"/>
      <c r="S11" s="126"/>
      <c r="T11" s="31"/>
      <c r="U11" s="10"/>
      <c r="V11" s="6"/>
      <c r="W11" s="11"/>
      <c r="X11" s="53"/>
      <c r="Y11" s="126"/>
      <c r="Z11" s="31"/>
      <c r="AA11" s="10"/>
      <c r="AB11" s="11"/>
      <c r="AC11" s="11"/>
      <c r="AD11" s="53"/>
      <c r="AE11" s="126"/>
      <c r="AF11" s="255"/>
      <c r="AG11" s="13"/>
      <c r="AH11" s="13"/>
      <c r="AI11" s="13"/>
      <c r="AJ11" s="74"/>
      <c r="AK11" s="126"/>
      <c r="AL11" s="118"/>
      <c r="AM11" s="10"/>
      <c r="AO11" s="11"/>
      <c r="AP11" s="6"/>
      <c r="AQ11" s="67" t="s">
        <v>963</v>
      </c>
      <c r="AR11" s="50"/>
      <c r="AS11" s="63"/>
      <c r="AT11" s="12"/>
    </row>
    <row r="12" spans="1:46" s="3" customFormat="1" ht="12.75">
      <c r="A12" s="8"/>
      <c r="B12" s="602"/>
      <c r="C12" s="381"/>
      <c r="D12" s="1010"/>
      <c r="E12" s="1010"/>
      <c r="F12" s="117"/>
      <c r="G12" s="10"/>
      <c r="H12" s="11"/>
      <c r="I12" s="6"/>
      <c r="J12" s="53"/>
      <c r="K12" s="126"/>
      <c r="L12" s="126"/>
      <c r="M12" s="255"/>
      <c r="N12" s="33"/>
      <c r="O12" s="11"/>
      <c r="P12" s="6"/>
      <c r="Q12" s="53"/>
      <c r="R12" s="126"/>
      <c r="S12" s="126"/>
      <c r="T12" s="31"/>
      <c r="U12" s="10"/>
      <c r="V12" s="6"/>
      <c r="W12" s="11"/>
      <c r="X12" s="53"/>
      <c r="Y12" s="126"/>
      <c r="Z12" s="31"/>
      <c r="AA12" s="10"/>
      <c r="AB12" s="11"/>
      <c r="AC12" s="11"/>
      <c r="AD12" s="53"/>
      <c r="AE12" s="126"/>
      <c r="AF12" s="255"/>
      <c r="AG12" s="13"/>
      <c r="AH12" s="13"/>
      <c r="AI12" s="13"/>
      <c r="AJ12" s="74"/>
      <c r="AK12" s="126"/>
      <c r="AL12" s="118"/>
      <c r="AM12" s="10"/>
      <c r="AO12" s="11"/>
      <c r="AP12" s="6"/>
      <c r="AQ12" s="67"/>
      <c r="AR12" s="50"/>
      <c r="AS12" s="63"/>
      <c r="AT12" s="12"/>
    </row>
    <row r="13" spans="1:46" s="18" customFormat="1" ht="12.75">
      <c r="A13" s="8"/>
      <c r="B13" s="944"/>
      <c r="C13" s="867"/>
      <c r="D13" s="1011"/>
      <c r="E13" s="1011"/>
      <c r="F13" s="745"/>
      <c r="G13" s="17"/>
      <c r="H13" s="19"/>
      <c r="J13" s="56"/>
      <c r="K13" s="127"/>
      <c r="L13" s="127"/>
      <c r="M13" s="597"/>
      <c r="N13" s="34"/>
      <c r="O13" s="19"/>
      <c r="Q13" s="56"/>
      <c r="R13" s="127"/>
      <c r="S13" s="127"/>
      <c r="T13" s="384"/>
      <c r="U13" s="17"/>
      <c r="W13" s="19"/>
      <c r="X13" s="56"/>
      <c r="Y13" s="127"/>
      <c r="Z13" s="384"/>
      <c r="AA13" s="17"/>
      <c r="AB13" s="19"/>
      <c r="AC13" s="19"/>
      <c r="AD13" s="56"/>
      <c r="AE13" s="127"/>
      <c r="AF13" s="597"/>
      <c r="AG13" s="21"/>
      <c r="AH13" s="21"/>
      <c r="AI13" s="21"/>
      <c r="AJ13" s="199"/>
      <c r="AK13" s="127"/>
      <c r="AL13" s="384"/>
      <c r="AM13" s="17"/>
      <c r="AO13" s="19"/>
      <c r="AQ13" s="93"/>
      <c r="AR13" s="51"/>
      <c r="AS13" s="64"/>
      <c r="AT13" s="20"/>
    </row>
    <row r="14" spans="1:46" s="3" customFormat="1" ht="12.75">
      <c r="A14" s="8"/>
      <c r="B14" s="603">
        <v>4</v>
      </c>
      <c r="C14" s="381" t="s">
        <v>117</v>
      </c>
      <c r="D14" s="1010"/>
      <c r="E14" s="1010"/>
      <c r="F14" s="117"/>
      <c r="G14" s="10"/>
      <c r="H14" s="11"/>
      <c r="I14" s="6"/>
      <c r="J14" s="53"/>
      <c r="K14" s="126"/>
      <c r="L14" s="126"/>
      <c r="M14" s="599"/>
      <c r="N14" s="334"/>
      <c r="O14" s="11"/>
      <c r="P14" s="6"/>
      <c r="Q14" s="53"/>
      <c r="R14" s="126"/>
      <c r="S14" s="126"/>
      <c r="T14" s="31"/>
      <c r="U14" s="10"/>
      <c r="V14" s="6"/>
      <c r="W14" s="11"/>
      <c r="X14" s="53"/>
      <c r="Y14" s="126" t="s">
        <v>117</v>
      </c>
      <c r="Z14" s="31" t="s">
        <v>479</v>
      </c>
      <c r="AA14" s="612" t="s">
        <v>270</v>
      </c>
      <c r="AB14" s="613"/>
      <c r="AC14" s="613"/>
      <c r="AD14" s="615"/>
      <c r="AE14" s="126"/>
      <c r="AF14" s="255"/>
      <c r="AG14" s="13"/>
      <c r="AH14" s="13"/>
      <c r="AI14" s="13"/>
      <c r="AJ14" s="74"/>
      <c r="AK14" s="126"/>
      <c r="AL14" s="118"/>
      <c r="AM14" s="10"/>
      <c r="AO14" s="11"/>
      <c r="AP14" s="6"/>
      <c r="AQ14" s="67" t="s">
        <v>963</v>
      </c>
      <c r="AR14" s="50"/>
      <c r="AS14" s="63"/>
      <c r="AT14" s="12"/>
    </row>
    <row r="15" spans="1:46" s="3" customFormat="1" ht="12.75">
      <c r="A15" s="8"/>
      <c r="B15" s="602"/>
      <c r="C15" s="381"/>
      <c r="D15" s="1010"/>
      <c r="E15" s="1010"/>
      <c r="F15" s="117"/>
      <c r="G15" s="10"/>
      <c r="H15" s="11"/>
      <c r="I15" s="6"/>
      <c r="J15" s="53"/>
      <c r="K15" s="126"/>
      <c r="L15" s="126"/>
      <c r="M15" s="255"/>
      <c r="N15" s="33"/>
      <c r="O15" s="11"/>
      <c r="P15" s="6"/>
      <c r="Q15" s="53"/>
      <c r="R15" s="126"/>
      <c r="S15" s="126"/>
      <c r="T15" s="31"/>
      <c r="U15" s="10"/>
      <c r="V15" s="6"/>
      <c r="W15" s="11"/>
      <c r="X15" s="53"/>
      <c r="Y15" s="126"/>
      <c r="Z15" s="31"/>
      <c r="AA15" s="612" t="s">
        <v>129</v>
      </c>
      <c r="AB15" s="613" t="s">
        <v>385</v>
      </c>
      <c r="AC15" s="613">
        <v>24</v>
      </c>
      <c r="AD15" s="1747">
        <v>110</v>
      </c>
      <c r="AE15" s="126"/>
      <c r="AF15" s="255"/>
      <c r="AG15" s="13"/>
      <c r="AH15" s="13"/>
      <c r="AI15" s="13"/>
      <c r="AJ15" s="74"/>
      <c r="AK15" s="126"/>
      <c r="AL15" s="118"/>
      <c r="AM15" s="10"/>
      <c r="AO15" s="11"/>
      <c r="AP15" s="6"/>
      <c r="AQ15" s="67"/>
      <c r="AR15" s="50"/>
      <c r="AS15" s="63"/>
      <c r="AT15" s="12"/>
    </row>
    <row r="16" spans="1:46" s="18" customFormat="1" ht="12.75">
      <c r="A16" s="8"/>
      <c r="B16" s="944"/>
      <c r="C16" s="867"/>
      <c r="D16" s="1011"/>
      <c r="E16" s="1011"/>
      <c r="F16" s="745"/>
      <c r="G16" s="17"/>
      <c r="H16" s="19"/>
      <c r="J16" s="56"/>
      <c r="K16" s="127"/>
      <c r="L16" s="127"/>
      <c r="M16" s="597"/>
      <c r="N16" s="35"/>
      <c r="O16" s="19"/>
      <c r="Q16" s="56"/>
      <c r="R16" s="127"/>
      <c r="S16" s="127"/>
      <c r="T16" s="384"/>
      <c r="U16" s="17"/>
      <c r="W16" s="19"/>
      <c r="X16" s="56"/>
      <c r="Y16" s="127"/>
      <c r="Z16" s="384"/>
      <c r="AA16" s="17"/>
      <c r="AB16" s="19"/>
      <c r="AC16" s="19"/>
      <c r="AD16" s="56"/>
      <c r="AE16" s="127"/>
      <c r="AF16" s="597"/>
      <c r="AG16" s="21"/>
      <c r="AH16" s="21"/>
      <c r="AI16" s="21"/>
      <c r="AJ16" s="199"/>
      <c r="AK16" s="127"/>
      <c r="AL16" s="384"/>
      <c r="AM16" s="17"/>
      <c r="AO16" s="19"/>
      <c r="AQ16" s="93"/>
      <c r="AR16" s="51"/>
      <c r="AS16" s="64"/>
      <c r="AT16" s="20"/>
    </row>
    <row r="17" spans="1:46" s="3" customFormat="1" ht="12.75">
      <c r="A17" s="8"/>
      <c r="B17" s="603">
        <v>5</v>
      </c>
      <c r="C17" s="381" t="s">
        <v>119</v>
      </c>
      <c r="D17" s="1010" t="s">
        <v>119</v>
      </c>
      <c r="E17" s="1010"/>
      <c r="F17" s="117" t="s">
        <v>465</v>
      </c>
      <c r="G17" s="10"/>
      <c r="H17" s="11"/>
      <c r="I17" s="6"/>
      <c r="J17" s="53"/>
      <c r="K17" s="126"/>
      <c r="L17" s="126"/>
      <c r="M17" s="599"/>
      <c r="N17" s="668"/>
      <c r="O17" s="613"/>
      <c r="P17" s="614"/>
      <c r="Q17" s="615"/>
      <c r="R17" s="126"/>
      <c r="S17" s="126"/>
      <c r="T17" s="31"/>
      <c r="U17" s="10"/>
      <c r="V17" s="6"/>
      <c r="W17" s="11"/>
      <c r="X17" s="53"/>
      <c r="Y17" s="126"/>
      <c r="Z17" s="31"/>
      <c r="AA17" s="10"/>
      <c r="AB17" s="11"/>
      <c r="AC17" s="11"/>
      <c r="AD17" s="53"/>
      <c r="AE17" s="126" t="s">
        <v>119</v>
      </c>
      <c r="AF17" s="255" t="s">
        <v>289</v>
      </c>
      <c r="AG17" s="616" t="s">
        <v>530</v>
      </c>
      <c r="AH17" s="618"/>
      <c r="AI17" s="617"/>
      <c r="AJ17" s="629"/>
      <c r="AK17" s="126" t="s">
        <v>119</v>
      </c>
      <c r="AL17" s="255" t="s">
        <v>219</v>
      </c>
      <c r="AM17" s="10" t="s">
        <v>31</v>
      </c>
      <c r="AN17" s="3" t="s">
        <v>121</v>
      </c>
      <c r="AO17" s="11">
        <v>20</v>
      </c>
      <c r="AP17" s="6" t="s">
        <v>315</v>
      </c>
      <c r="AQ17" s="67" t="s">
        <v>963</v>
      </c>
      <c r="AR17" s="50"/>
      <c r="AS17" s="63"/>
      <c r="AT17" s="12"/>
    </row>
    <row r="18" spans="1:46" s="3" customFormat="1" ht="12.75">
      <c r="A18" s="8"/>
      <c r="B18" s="603"/>
      <c r="C18" s="381"/>
      <c r="D18" s="1010"/>
      <c r="E18" s="1010"/>
      <c r="F18" s="117" t="s">
        <v>241</v>
      </c>
      <c r="G18" s="10"/>
      <c r="H18" s="11"/>
      <c r="I18" s="6"/>
      <c r="J18" s="53"/>
      <c r="K18" s="126"/>
      <c r="L18" s="126"/>
      <c r="M18" s="255"/>
      <c r="N18" s="645"/>
      <c r="O18" s="613"/>
      <c r="P18" s="614"/>
      <c r="Q18" s="615"/>
      <c r="R18" s="126"/>
      <c r="S18" s="126"/>
      <c r="T18" s="31"/>
      <c r="U18" s="10"/>
      <c r="V18" s="6"/>
      <c r="W18" s="11"/>
      <c r="X18" s="53"/>
      <c r="Y18" s="126"/>
      <c r="Z18" s="31"/>
      <c r="AA18" s="10"/>
      <c r="AB18" s="11"/>
      <c r="AC18" s="11"/>
      <c r="AD18" s="53"/>
      <c r="AE18" s="126"/>
      <c r="AF18" s="255"/>
      <c r="AG18" s="616" t="s">
        <v>138</v>
      </c>
      <c r="AH18" s="618" t="s">
        <v>385</v>
      </c>
      <c r="AI18" s="617">
        <v>16</v>
      </c>
      <c r="AJ18" s="629">
        <v>200</v>
      </c>
      <c r="AK18" s="126"/>
      <c r="AL18" s="31"/>
      <c r="AM18" s="10"/>
      <c r="AO18" s="11"/>
      <c r="AP18" s="6"/>
      <c r="AQ18" s="67"/>
      <c r="AR18" s="50"/>
      <c r="AS18" s="63"/>
      <c r="AT18" s="12"/>
    </row>
    <row r="19" spans="1:46" s="3" customFormat="1" ht="12.75">
      <c r="A19" s="8"/>
      <c r="B19" s="603"/>
      <c r="C19" s="381"/>
      <c r="D19" s="1010"/>
      <c r="E19" s="1010"/>
      <c r="F19" s="117"/>
      <c r="G19" s="10"/>
      <c r="H19" s="11"/>
      <c r="I19" s="6"/>
      <c r="J19" s="53"/>
      <c r="K19" s="126"/>
      <c r="L19" s="126"/>
      <c r="M19" s="255"/>
      <c r="N19" s="645"/>
      <c r="O19" s="613"/>
      <c r="P19" s="614"/>
      <c r="Q19" s="615"/>
      <c r="R19" s="126"/>
      <c r="S19" s="126"/>
      <c r="T19" s="31"/>
      <c r="U19" s="10"/>
      <c r="V19" s="6"/>
      <c r="W19" s="11"/>
      <c r="X19" s="53"/>
      <c r="Y19" s="126"/>
      <c r="Z19" s="31"/>
      <c r="AA19" s="10"/>
      <c r="AB19" s="11"/>
      <c r="AC19" s="11"/>
      <c r="AD19" s="53"/>
      <c r="AE19" s="126"/>
      <c r="AF19" s="255"/>
      <c r="AG19" s="616" t="s">
        <v>532</v>
      </c>
      <c r="AH19" s="618"/>
      <c r="AI19" s="617"/>
      <c r="AJ19" s="629"/>
      <c r="AK19" s="126"/>
      <c r="AL19" s="31"/>
      <c r="AM19" s="10"/>
      <c r="AO19" s="11"/>
      <c r="AP19" s="6"/>
      <c r="AQ19" s="67"/>
      <c r="AR19" s="50"/>
      <c r="AS19" s="63"/>
      <c r="AT19" s="12"/>
    </row>
    <row r="20" spans="1:46" s="3" customFormat="1" ht="12.75">
      <c r="A20" s="8"/>
      <c r="B20" s="602"/>
      <c r="C20" s="381"/>
      <c r="D20" s="1010"/>
      <c r="E20" s="1010"/>
      <c r="F20" s="117"/>
      <c r="G20" s="10"/>
      <c r="H20" s="11"/>
      <c r="I20" s="6"/>
      <c r="J20" s="53"/>
      <c r="K20" s="126"/>
      <c r="L20" s="126"/>
      <c r="M20" s="255"/>
      <c r="N20" s="645"/>
      <c r="O20" s="613"/>
      <c r="P20" s="614"/>
      <c r="Q20" s="615"/>
      <c r="R20" s="126"/>
      <c r="S20" s="126"/>
      <c r="T20" s="31"/>
      <c r="U20" s="10"/>
      <c r="V20" s="6"/>
      <c r="W20" s="11"/>
      <c r="X20" s="53"/>
      <c r="Y20" s="126"/>
      <c r="Z20" s="31"/>
      <c r="AA20" s="10"/>
      <c r="AB20" s="11"/>
      <c r="AC20" s="11"/>
      <c r="AD20" s="53"/>
      <c r="AE20" s="126"/>
      <c r="AF20" s="255"/>
      <c r="AG20" s="616" t="s">
        <v>533</v>
      </c>
      <c r="AH20" s="618" t="s">
        <v>385</v>
      </c>
      <c r="AI20" s="617">
        <v>10</v>
      </c>
      <c r="AJ20" s="629">
        <v>135</v>
      </c>
      <c r="AK20" s="126"/>
      <c r="AL20" s="31"/>
      <c r="AM20" s="10"/>
      <c r="AO20" s="11"/>
      <c r="AP20" s="6"/>
      <c r="AQ20" s="67"/>
      <c r="AR20" s="50"/>
      <c r="AS20" s="63"/>
      <c r="AT20" s="12"/>
    </row>
    <row r="21" spans="1:46" s="18" customFormat="1" ht="12.75">
      <c r="A21" s="8"/>
      <c r="B21" s="944"/>
      <c r="C21" s="867"/>
      <c r="D21" s="1011"/>
      <c r="E21" s="1011"/>
      <c r="F21" s="745"/>
      <c r="G21" s="17"/>
      <c r="H21" s="19"/>
      <c r="J21" s="56"/>
      <c r="K21" s="127"/>
      <c r="L21" s="127"/>
      <c r="M21" s="597"/>
      <c r="N21" s="34"/>
      <c r="O21" s="19"/>
      <c r="Q21" s="56"/>
      <c r="R21" s="127"/>
      <c r="S21" s="127"/>
      <c r="T21" s="384"/>
      <c r="U21" s="17"/>
      <c r="W21" s="19"/>
      <c r="X21" s="56"/>
      <c r="Y21" s="127"/>
      <c r="Z21" s="384"/>
      <c r="AA21" s="17"/>
      <c r="AB21" s="19"/>
      <c r="AC21" s="19"/>
      <c r="AD21" s="56"/>
      <c r="AE21" s="127"/>
      <c r="AF21" s="597"/>
      <c r="AG21" s="634" t="s">
        <v>425</v>
      </c>
      <c r="AH21" s="635" t="s">
        <v>385</v>
      </c>
      <c r="AI21" s="636">
        <v>22</v>
      </c>
      <c r="AJ21" s="1753">
        <v>110</v>
      </c>
      <c r="AK21" s="127"/>
      <c r="AL21" s="384"/>
      <c r="AM21" s="17"/>
      <c r="AO21" s="19"/>
      <c r="AQ21" s="93"/>
      <c r="AR21" s="51"/>
      <c r="AS21" s="64"/>
      <c r="AT21" s="20"/>
    </row>
    <row r="22" spans="1:46" s="3" customFormat="1" ht="12.75">
      <c r="A22" s="8"/>
      <c r="B22" s="1866">
        <v>6</v>
      </c>
      <c r="C22" s="1869" t="s">
        <v>123</v>
      </c>
      <c r="D22" s="1010"/>
      <c r="E22" s="1010"/>
      <c r="F22" s="117"/>
      <c r="G22" s="10"/>
      <c r="H22" s="11"/>
      <c r="I22" s="6"/>
      <c r="J22" s="53"/>
      <c r="K22" s="126" t="s">
        <v>123</v>
      </c>
      <c r="L22" s="126"/>
      <c r="M22" s="255" t="s">
        <v>433</v>
      </c>
      <c r="N22" s="33"/>
      <c r="O22" s="11"/>
      <c r="P22" s="6"/>
      <c r="Q22" s="53"/>
      <c r="R22" s="126" t="s">
        <v>123</v>
      </c>
      <c r="S22" s="126"/>
      <c r="T22" s="31" t="s">
        <v>295</v>
      </c>
      <c r="U22" s="10"/>
      <c r="V22" s="6"/>
      <c r="W22" s="11"/>
      <c r="X22" s="53"/>
      <c r="Y22" s="126"/>
      <c r="Z22" s="31"/>
      <c r="AA22" s="10"/>
      <c r="AB22" s="11"/>
      <c r="AC22" s="11"/>
      <c r="AD22" s="53"/>
      <c r="AE22" s="126"/>
      <c r="AF22" s="255"/>
      <c r="AG22" s="13"/>
      <c r="AH22" s="13"/>
      <c r="AI22" s="13"/>
      <c r="AJ22" s="74"/>
      <c r="AK22" s="126"/>
      <c r="AL22" s="31"/>
      <c r="AM22" s="10"/>
      <c r="AO22" s="11"/>
      <c r="AP22" s="6"/>
      <c r="AQ22" s="67"/>
      <c r="AR22" s="50"/>
      <c r="AS22" s="63"/>
      <c r="AT22" s="12"/>
    </row>
    <row r="23" spans="1:46" s="3" customFormat="1" ht="12.75">
      <c r="A23" s="8"/>
      <c r="B23" s="395"/>
      <c r="C23" s="381"/>
      <c r="D23" s="1010"/>
      <c r="E23" s="1010"/>
      <c r="F23" s="117"/>
      <c r="G23" s="36"/>
      <c r="H23" s="11"/>
      <c r="I23" s="13"/>
      <c r="J23" s="50"/>
      <c r="K23" s="126"/>
      <c r="L23" s="126"/>
      <c r="M23" s="255"/>
      <c r="N23" s="33"/>
      <c r="O23" s="11"/>
      <c r="P23" s="6"/>
      <c r="Q23" s="53"/>
      <c r="R23" s="126"/>
      <c r="S23" s="126"/>
      <c r="T23" s="31"/>
      <c r="U23" s="10"/>
      <c r="V23" s="6"/>
      <c r="W23" s="11"/>
      <c r="X23" s="53"/>
      <c r="Y23" s="126"/>
      <c r="Z23" s="255"/>
      <c r="AA23" s="15"/>
      <c r="AB23" s="11"/>
      <c r="AC23" s="11"/>
      <c r="AD23" s="53"/>
      <c r="AE23" s="126"/>
      <c r="AF23" s="255"/>
      <c r="AG23" s="13"/>
      <c r="AH23" s="13"/>
      <c r="AI23" s="13"/>
      <c r="AJ23" s="74"/>
      <c r="AK23" s="126"/>
      <c r="AL23" s="31"/>
      <c r="AM23" s="10"/>
      <c r="AO23" s="11"/>
      <c r="AP23" s="6"/>
      <c r="AQ23" s="67"/>
      <c r="AR23" s="50"/>
      <c r="AS23" s="63"/>
      <c r="AT23" s="12"/>
    </row>
    <row r="24" spans="1:46" s="3" customFormat="1" ht="13.5" thickBot="1">
      <c r="A24" s="8"/>
      <c r="B24" s="907"/>
      <c r="C24" s="908"/>
      <c r="D24" s="1677"/>
      <c r="E24" s="1677"/>
      <c r="F24" s="746"/>
      <c r="G24" s="86"/>
      <c r="H24" s="79"/>
      <c r="I24" s="81"/>
      <c r="J24" s="80"/>
      <c r="K24" s="128"/>
      <c r="L24" s="128"/>
      <c r="M24" s="598"/>
      <c r="N24" s="92"/>
      <c r="O24" s="79"/>
      <c r="P24" s="77"/>
      <c r="Q24" s="76"/>
      <c r="R24" s="128"/>
      <c r="S24" s="128"/>
      <c r="T24" s="385"/>
      <c r="U24" s="78"/>
      <c r="V24" s="77"/>
      <c r="W24" s="79"/>
      <c r="X24" s="76"/>
      <c r="Y24" s="128"/>
      <c r="Z24" s="598"/>
      <c r="AA24" s="85"/>
      <c r="AB24" s="79"/>
      <c r="AC24" s="79"/>
      <c r="AD24" s="76"/>
      <c r="AE24" s="128"/>
      <c r="AF24" s="598"/>
      <c r="AG24" s="81"/>
      <c r="AH24" s="81"/>
      <c r="AI24" s="81"/>
      <c r="AJ24" s="200"/>
      <c r="AK24" s="218"/>
      <c r="AL24" s="385"/>
      <c r="AM24" s="78"/>
      <c r="AN24" s="77"/>
      <c r="AO24" s="79"/>
      <c r="AP24" s="80"/>
      <c r="AQ24" s="87"/>
      <c r="AR24" s="80"/>
      <c r="AS24" s="83"/>
      <c r="AT24" s="84"/>
    </row>
    <row r="25" spans="1:46" s="3" customFormat="1" ht="13.5" thickTop="1">
      <c r="A25" s="911"/>
      <c r="B25" s="602">
        <v>7</v>
      </c>
      <c r="C25" s="381" t="s">
        <v>126</v>
      </c>
      <c r="D25" s="1010"/>
      <c r="E25" s="1010"/>
      <c r="F25" s="117"/>
      <c r="G25" s="10"/>
      <c r="H25" s="11"/>
      <c r="I25" s="6"/>
      <c r="J25" s="53"/>
      <c r="K25" s="126"/>
      <c r="L25" s="126"/>
      <c r="M25" s="255"/>
      <c r="N25" s="645"/>
      <c r="O25" s="613"/>
      <c r="P25" s="614"/>
      <c r="Q25" s="615"/>
      <c r="R25" s="126"/>
      <c r="S25" s="126"/>
      <c r="T25" s="31"/>
      <c r="U25" s="10"/>
      <c r="V25" s="6"/>
      <c r="W25" s="11"/>
      <c r="X25" s="53"/>
      <c r="Y25" s="126" t="s">
        <v>126</v>
      </c>
      <c r="Z25" s="31" t="s">
        <v>478</v>
      </c>
      <c r="AA25" s="10"/>
      <c r="AB25" s="11"/>
      <c r="AC25" s="11"/>
      <c r="AD25" s="53"/>
      <c r="AE25" s="126"/>
      <c r="AF25" s="255"/>
      <c r="AG25" s="13"/>
      <c r="AH25" s="13"/>
      <c r="AI25" s="11"/>
      <c r="AJ25" s="74"/>
      <c r="AK25" s="126"/>
      <c r="AL25" s="118"/>
      <c r="AM25" s="10"/>
      <c r="AN25" s="11"/>
      <c r="AO25" s="13"/>
      <c r="AP25" s="6"/>
      <c r="AQ25" s="67"/>
      <c r="AR25" s="50"/>
      <c r="AS25" s="63"/>
      <c r="AT25" s="12"/>
    </row>
    <row r="26" spans="1:46" s="3" customFormat="1" ht="12.75">
      <c r="A26" s="8"/>
      <c r="B26" s="602"/>
      <c r="C26" s="381"/>
      <c r="D26" s="1010"/>
      <c r="E26" s="1010"/>
      <c r="F26" s="117"/>
      <c r="G26" s="10"/>
      <c r="H26" s="11"/>
      <c r="I26" s="6"/>
      <c r="J26" s="53"/>
      <c r="K26" s="126"/>
      <c r="L26" s="126"/>
      <c r="M26" s="255"/>
      <c r="N26" s="645"/>
      <c r="O26" s="613"/>
      <c r="P26" s="614"/>
      <c r="Q26" s="615"/>
      <c r="R26" s="126"/>
      <c r="S26" s="126"/>
      <c r="T26" s="31"/>
      <c r="U26" s="10"/>
      <c r="V26" s="6"/>
      <c r="W26" s="11"/>
      <c r="X26" s="53"/>
      <c r="Y26" s="126"/>
      <c r="Z26" s="31"/>
      <c r="AA26" s="10"/>
      <c r="AB26" s="11"/>
      <c r="AC26" s="11"/>
      <c r="AD26" s="53"/>
      <c r="AE26" s="126"/>
      <c r="AF26" s="255"/>
      <c r="AG26" s="13"/>
      <c r="AH26" s="13"/>
      <c r="AI26" s="11"/>
      <c r="AJ26" s="74"/>
      <c r="AK26" s="126"/>
      <c r="AL26" s="118"/>
      <c r="AM26" s="10"/>
      <c r="AN26" s="11"/>
      <c r="AO26" s="13"/>
      <c r="AP26" s="6"/>
      <c r="AQ26" s="67"/>
      <c r="AR26" s="50"/>
      <c r="AS26" s="63"/>
      <c r="AT26" s="12"/>
    </row>
    <row r="27" spans="1:46" s="18" customFormat="1" ht="12.75">
      <c r="A27" s="8"/>
      <c r="B27" s="944"/>
      <c r="C27" s="867"/>
      <c r="D27" s="1011"/>
      <c r="E27" s="1011"/>
      <c r="F27" s="745"/>
      <c r="G27" s="17"/>
      <c r="H27" s="19"/>
      <c r="J27" s="56"/>
      <c r="K27" s="127"/>
      <c r="L27" s="127"/>
      <c r="M27" s="597"/>
      <c r="N27" s="35"/>
      <c r="O27" s="19"/>
      <c r="Q27" s="56"/>
      <c r="R27" s="127"/>
      <c r="S27" s="127"/>
      <c r="T27" s="384"/>
      <c r="U27" s="17"/>
      <c r="W27" s="19"/>
      <c r="X27" s="56"/>
      <c r="Y27" s="127"/>
      <c r="Z27" s="384"/>
      <c r="AA27" s="17"/>
      <c r="AB27" s="19"/>
      <c r="AC27" s="19"/>
      <c r="AD27" s="56"/>
      <c r="AE27" s="127"/>
      <c r="AF27" s="597"/>
      <c r="AG27" s="21"/>
      <c r="AH27" s="21"/>
      <c r="AI27" s="19"/>
      <c r="AJ27" s="199"/>
      <c r="AK27" s="127"/>
      <c r="AL27" s="384"/>
      <c r="AM27" s="17"/>
      <c r="AN27" s="19"/>
      <c r="AO27" s="21"/>
      <c r="AQ27" s="93"/>
      <c r="AR27" s="51"/>
      <c r="AS27" s="64"/>
      <c r="AT27" s="20"/>
    </row>
    <row r="28" spans="1:46" s="3" customFormat="1" ht="12.75">
      <c r="A28" s="8"/>
      <c r="B28" s="602">
        <v>8</v>
      </c>
      <c r="C28" s="381" t="s">
        <v>109</v>
      </c>
      <c r="D28" s="1010"/>
      <c r="E28" s="1010"/>
      <c r="F28" s="117"/>
      <c r="G28" s="10"/>
      <c r="H28" s="11"/>
      <c r="I28" s="6"/>
      <c r="J28" s="53"/>
      <c r="K28" s="126" t="s">
        <v>109</v>
      </c>
      <c r="L28" s="126"/>
      <c r="M28" s="255" t="s">
        <v>433</v>
      </c>
      <c r="N28" s="32"/>
      <c r="O28" s="11"/>
      <c r="P28" s="6"/>
      <c r="Q28" s="53"/>
      <c r="R28" s="126"/>
      <c r="S28" s="126"/>
      <c r="T28" s="31"/>
      <c r="U28" s="10"/>
      <c r="V28" s="6"/>
      <c r="W28" s="11"/>
      <c r="X28" s="53"/>
      <c r="Y28" s="126"/>
      <c r="Z28" s="31"/>
      <c r="AA28" s="10"/>
      <c r="AB28" s="11"/>
      <c r="AC28" s="11"/>
      <c r="AD28" s="53"/>
      <c r="AE28" s="126"/>
      <c r="AF28" s="255"/>
      <c r="AG28" s="13"/>
      <c r="AH28" s="13"/>
      <c r="AI28" s="11"/>
      <c r="AJ28" s="74"/>
      <c r="AK28" s="126"/>
      <c r="AL28" s="118"/>
      <c r="AM28" s="10"/>
      <c r="AN28" s="11"/>
      <c r="AO28" s="13"/>
      <c r="AP28" s="6"/>
      <c r="AQ28" s="67"/>
      <c r="AR28" s="50"/>
      <c r="AS28" s="63"/>
      <c r="AT28" s="12"/>
    </row>
    <row r="29" spans="1:46" s="3" customFormat="1" ht="12.75">
      <c r="A29" s="8"/>
      <c r="B29" s="395"/>
      <c r="C29" s="381"/>
      <c r="D29" s="1010"/>
      <c r="E29" s="1010"/>
      <c r="F29" s="117"/>
      <c r="G29" s="10"/>
      <c r="H29" s="11"/>
      <c r="I29" s="6"/>
      <c r="J29" s="53"/>
      <c r="K29" s="126"/>
      <c r="L29" s="126"/>
      <c r="M29" s="255"/>
      <c r="N29" s="32"/>
      <c r="O29" s="11"/>
      <c r="P29" s="6"/>
      <c r="Q29" s="53"/>
      <c r="R29" s="126"/>
      <c r="S29" s="126"/>
      <c r="T29" s="31"/>
      <c r="U29" s="10"/>
      <c r="V29" s="6"/>
      <c r="W29" s="11"/>
      <c r="X29" s="53"/>
      <c r="Y29" s="126"/>
      <c r="Z29" s="31"/>
      <c r="AA29" s="10"/>
      <c r="AB29" s="11"/>
      <c r="AC29" s="11"/>
      <c r="AD29" s="53"/>
      <c r="AE29" s="126"/>
      <c r="AF29" s="255"/>
      <c r="AG29" s="13"/>
      <c r="AH29" s="13"/>
      <c r="AI29" s="11"/>
      <c r="AJ29" s="74"/>
      <c r="AK29" s="126"/>
      <c r="AL29" s="118"/>
      <c r="AM29" s="10"/>
      <c r="AN29" s="11"/>
      <c r="AO29" s="13"/>
      <c r="AP29" s="6"/>
      <c r="AQ29" s="67"/>
      <c r="AR29" s="50"/>
      <c r="AS29" s="63"/>
      <c r="AT29" s="12"/>
    </row>
    <row r="30" spans="1:46" s="18" customFormat="1" ht="12.75">
      <c r="A30" s="8"/>
      <c r="B30" s="866"/>
      <c r="C30" s="867"/>
      <c r="D30" s="1011"/>
      <c r="E30" s="1011"/>
      <c r="F30" s="745"/>
      <c r="G30" s="17"/>
      <c r="H30" s="19"/>
      <c r="J30" s="56"/>
      <c r="K30" s="127"/>
      <c r="L30" s="127"/>
      <c r="M30" s="597"/>
      <c r="N30" s="35"/>
      <c r="O30" s="19"/>
      <c r="Q30" s="56"/>
      <c r="R30" s="127"/>
      <c r="S30" s="127"/>
      <c r="T30" s="608"/>
      <c r="U30" s="17"/>
      <c r="W30" s="19"/>
      <c r="X30" s="56"/>
      <c r="Y30" s="127"/>
      <c r="Z30" s="384"/>
      <c r="AA30" s="90"/>
      <c r="AB30" s="19"/>
      <c r="AC30" s="19"/>
      <c r="AD30" s="56"/>
      <c r="AE30" s="127"/>
      <c r="AF30" s="597"/>
      <c r="AG30" s="21"/>
      <c r="AH30" s="21"/>
      <c r="AI30" s="19"/>
      <c r="AJ30" s="199"/>
      <c r="AK30" s="127"/>
      <c r="AL30" s="384"/>
      <c r="AM30" s="17"/>
      <c r="AN30" s="19"/>
      <c r="AO30" s="21"/>
      <c r="AQ30" s="93"/>
      <c r="AR30" s="51"/>
      <c r="AS30" s="64"/>
      <c r="AT30" s="20"/>
    </row>
    <row r="31" spans="1:46" s="3" customFormat="1" ht="12.75">
      <c r="A31" s="8"/>
      <c r="B31" s="1243" t="s">
        <v>514</v>
      </c>
      <c r="C31" s="1251" t="s">
        <v>112</v>
      </c>
      <c r="D31" s="1010" t="s">
        <v>112</v>
      </c>
      <c r="E31" s="1010"/>
      <c r="F31" s="117" t="s">
        <v>465</v>
      </c>
      <c r="G31" s="10"/>
      <c r="H31" s="11"/>
      <c r="I31" s="6"/>
      <c r="J31" s="53"/>
      <c r="K31" s="126"/>
      <c r="L31" s="126"/>
      <c r="M31" s="255"/>
      <c r="N31" s="32"/>
      <c r="O31" s="11"/>
      <c r="P31" s="6"/>
      <c r="Q31" s="53"/>
      <c r="R31" s="126"/>
      <c r="S31" s="126"/>
      <c r="T31" s="31"/>
      <c r="U31" s="10"/>
      <c r="V31" s="6"/>
      <c r="W31" s="11"/>
      <c r="X31" s="53"/>
      <c r="Y31" s="126"/>
      <c r="Z31" s="31"/>
      <c r="AA31" s="10"/>
      <c r="AB31" s="11"/>
      <c r="AC31" s="11"/>
      <c r="AD31" s="53"/>
      <c r="AE31" s="126"/>
      <c r="AF31" s="255"/>
      <c r="AG31" s="616"/>
      <c r="AH31" s="618"/>
      <c r="AI31" s="617"/>
      <c r="AJ31" s="629"/>
      <c r="AK31" s="126"/>
      <c r="AL31" s="118"/>
      <c r="AM31" s="10"/>
      <c r="AN31" s="11"/>
      <c r="AO31" s="13"/>
      <c r="AP31" s="6"/>
      <c r="AQ31" s="67"/>
      <c r="AR31" s="50"/>
      <c r="AS31" s="63"/>
      <c r="AT31" s="12"/>
    </row>
    <row r="32" spans="1:46" s="3" customFormat="1" ht="12.75">
      <c r="A32" s="8"/>
      <c r="B32" s="395"/>
      <c r="C32" s="381"/>
      <c r="D32" s="1010"/>
      <c r="E32" s="1010"/>
      <c r="F32" s="117" t="s">
        <v>241</v>
      </c>
      <c r="G32" s="10"/>
      <c r="H32" s="11"/>
      <c r="I32" s="6"/>
      <c r="J32" s="53"/>
      <c r="K32" s="126"/>
      <c r="L32" s="126"/>
      <c r="M32" s="255"/>
      <c r="N32" s="32"/>
      <c r="O32" s="11"/>
      <c r="P32" s="6"/>
      <c r="Q32" s="53"/>
      <c r="R32" s="126"/>
      <c r="S32" s="126"/>
      <c r="T32" s="31"/>
      <c r="U32" s="10"/>
      <c r="V32" s="6"/>
      <c r="W32" s="11"/>
      <c r="X32" s="53"/>
      <c r="Y32" s="126"/>
      <c r="Z32" s="31"/>
      <c r="AA32" s="10"/>
      <c r="AB32" s="11"/>
      <c r="AC32" s="11"/>
      <c r="AD32" s="53"/>
      <c r="AE32" s="126"/>
      <c r="AF32" s="255"/>
      <c r="AG32" s="616"/>
      <c r="AH32" s="618"/>
      <c r="AI32" s="617"/>
      <c r="AJ32" s="629"/>
      <c r="AK32" s="126"/>
      <c r="AL32" s="118"/>
      <c r="AM32" s="10"/>
      <c r="AN32" s="11"/>
      <c r="AO32" s="13"/>
      <c r="AP32" s="6"/>
      <c r="AQ32" s="67"/>
      <c r="AR32" s="50"/>
      <c r="AS32" s="63"/>
      <c r="AT32" s="12"/>
    </row>
    <row r="33" spans="1:46" s="3" customFormat="1" ht="12.75">
      <c r="A33" s="8"/>
      <c r="B33" s="395"/>
      <c r="C33" s="381"/>
      <c r="D33" s="1010"/>
      <c r="E33" s="1010"/>
      <c r="F33" s="117"/>
      <c r="G33" s="10"/>
      <c r="H33" s="11"/>
      <c r="I33" s="6"/>
      <c r="J33" s="53"/>
      <c r="K33" s="126"/>
      <c r="L33" s="126"/>
      <c r="M33" s="255"/>
      <c r="N33" s="32"/>
      <c r="O33" s="11"/>
      <c r="P33" s="6"/>
      <c r="Q33" s="53"/>
      <c r="R33" s="126"/>
      <c r="S33" s="126"/>
      <c r="T33" s="31"/>
      <c r="U33" s="10"/>
      <c r="V33" s="6"/>
      <c r="W33" s="11"/>
      <c r="X33" s="53"/>
      <c r="Y33" s="126"/>
      <c r="Z33" s="31"/>
      <c r="AA33" s="10"/>
      <c r="AB33" s="11"/>
      <c r="AC33" s="11"/>
      <c r="AD33" s="53"/>
      <c r="AE33" s="126"/>
      <c r="AF33" s="255"/>
      <c r="AG33" s="616"/>
      <c r="AH33" s="618"/>
      <c r="AI33" s="617"/>
      <c r="AJ33" s="629"/>
      <c r="AK33" s="126"/>
      <c r="AL33" s="118"/>
      <c r="AM33" s="10"/>
      <c r="AN33" s="11"/>
      <c r="AO33" s="13"/>
      <c r="AP33" s="6"/>
      <c r="AQ33" s="67"/>
      <c r="AR33" s="50"/>
      <c r="AS33" s="63"/>
      <c r="AT33" s="12"/>
    </row>
    <row r="34" spans="1:46" s="3" customFormat="1" ht="12.75">
      <c r="A34" s="8"/>
      <c r="B34" s="395"/>
      <c r="C34" s="381"/>
      <c r="D34" s="1010"/>
      <c r="E34" s="1010"/>
      <c r="F34" s="117"/>
      <c r="G34" s="10"/>
      <c r="H34" s="11"/>
      <c r="I34" s="6"/>
      <c r="J34" s="53"/>
      <c r="K34" s="126"/>
      <c r="L34" s="126"/>
      <c r="M34" s="255"/>
      <c r="N34" s="32"/>
      <c r="O34" s="11"/>
      <c r="P34" s="6"/>
      <c r="Q34" s="53"/>
      <c r="R34" s="126"/>
      <c r="S34" s="126"/>
      <c r="T34" s="31"/>
      <c r="U34" s="10"/>
      <c r="V34" s="6"/>
      <c r="W34" s="11"/>
      <c r="X34" s="53"/>
      <c r="Y34" s="126"/>
      <c r="Z34" s="31"/>
      <c r="AA34" s="10"/>
      <c r="AB34" s="11"/>
      <c r="AC34" s="11"/>
      <c r="AD34" s="53"/>
      <c r="AE34" s="126"/>
      <c r="AF34" s="255"/>
      <c r="AG34" s="616"/>
      <c r="AH34" s="618"/>
      <c r="AI34" s="617"/>
      <c r="AJ34" s="629"/>
      <c r="AK34" s="126"/>
      <c r="AL34" s="118"/>
      <c r="AM34" s="10"/>
      <c r="AN34" s="11"/>
      <c r="AO34" s="13"/>
      <c r="AP34" s="6"/>
      <c r="AQ34" s="67"/>
      <c r="AR34" s="50"/>
      <c r="AS34" s="63"/>
      <c r="AT34" s="12"/>
    </row>
    <row r="35" spans="1:46" s="18" customFormat="1" ht="12.75">
      <c r="A35" s="8"/>
      <c r="B35" s="866"/>
      <c r="C35" s="867"/>
      <c r="D35" s="1011"/>
      <c r="E35" s="1011"/>
      <c r="F35" s="745"/>
      <c r="G35" s="17"/>
      <c r="H35" s="19"/>
      <c r="J35" s="56"/>
      <c r="K35" s="127"/>
      <c r="L35" s="127"/>
      <c r="M35" s="597"/>
      <c r="N35" s="35"/>
      <c r="O35" s="19"/>
      <c r="Q35" s="56"/>
      <c r="R35" s="127"/>
      <c r="S35" s="127"/>
      <c r="T35" s="384"/>
      <c r="U35" s="17"/>
      <c r="W35" s="19"/>
      <c r="X35" s="56"/>
      <c r="Y35" s="127"/>
      <c r="Z35" s="384"/>
      <c r="AA35" s="17"/>
      <c r="AB35" s="19"/>
      <c r="AC35" s="19"/>
      <c r="AD35" s="56"/>
      <c r="AE35" s="127"/>
      <c r="AF35" s="597"/>
      <c r="AG35" s="634"/>
      <c r="AH35" s="635"/>
      <c r="AI35" s="636"/>
      <c r="AJ35" s="1787"/>
      <c r="AK35" s="127"/>
      <c r="AL35" s="384"/>
      <c r="AM35" s="17"/>
      <c r="AN35" s="19"/>
      <c r="AO35" s="21"/>
      <c r="AQ35" s="93"/>
      <c r="AR35" s="51"/>
      <c r="AS35" s="64"/>
      <c r="AT35" s="20"/>
    </row>
    <row r="36" spans="1:46" s="3" customFormat="1" ht="12.75">
      <c r="A36" s="8"/>
      <c r="B36" s="395">
        <v>10</v>
      </c>
      <c r="C36" s="381" t="s">
        <v>115</v>
      </c>
      <c r="D36" s="1010"/>
      <c r="E36" s="1010"/>
      <c r="F36" s="117"/>
      <c r="G36" s="10"/>
      <c r="H36" s="11"/>
      <c r="I36" s="6"/>
      <c r="J36" s="53"/>
      <c r="K36" s="126"/>
      <c r="L36" s="126"/>
      <c r="M36" s="255"/>
      <c r="N36" s="32"/>
      <c r="O36" s="11"/>
      <c r="P36" s="6"/>
      <c r="Q36" s="53"/>
      <c r="R36" s="126" t="s">
        <v>115</v>
      </c>
      <c r="S36" s="126"/>
      <c r="T36" s="387" t="s">
        <v>371</v>
      </c>
      <c r="U36" s="10"/>
      <c r="V36" s="6"/>
      <c r="W36" s="11"/>
      <c r="X36" s="53"/>
      <c r="Y36" s="126"/>
      <c r="Z36" s="31"/>
      <c r="AA36" s="10"/>
      <c r="AB36" s="11"/>
      <c r="AC36" s="11"/>
      <c r="AD36" s="53"/>
      <c r="AE36" s="126"/>
      <c r="AF36" s="255"/>
      <c r="AG36" s="13"/>
      <c r="AH36" s="13"/>
      <c r="AI36" s="11"/>
      <c r="AJ36" s="74"/>
      <c r="AK36" s="126"/>
      <c r="AL36" s="118"/>
      <c r="AM36" s="10"/>
      <c r="AN36" s="11"/>
      <c r="AO36" s="13"/>
      <c r="AP36" s="6"/>
      <c r="AQ36" s="67"/>
      <c r="AR36" s="50"/>
      <c r="AS36" s="63"/>
      <c r="AT36" s="12"/>
    </row>
    <row r="37" spans="1:46" s="3" customFormat="1" ht="12.75">
      <c r="A37" s="8"/>
      <c r="B37" s="395"/>
      <c r="C37" s="381"/>
      <c r="D37" s="1010"/>
      <c r="E37" s="1010"/>
      <c r="F37" s="117"/>
      <c r="G37" s="10"/>
      <c r="H37" s="11"/>
      <c r="I37" s="6"/>
      <c r="J37" s="53"/>
      <c r="K37" s="126"/>
      <c r="L37" s="126"/>
      <c r="M37" s="255"/>
      <c r="N37" s="32"/>
      <c r="O37" s="11"/>
      <c r="P37" s="6"/>
      <c r="Q37" s="53"/>
      <c r="R37" s="126"/>
      <c r="S37" s="126"/>
      <c r="T37" s="31"/>
      <c r="U37" s="10"/>
      <c r="V37" s="6"/>
      <c r="W37" s="11"/>
      <c r="X37" s="53"/>
      <c r="Y37" s="126"/>
      <c r="Z37" s="31"/>
      <c r="AA37" s="10"/>
      <c r="AB37" s="11"/>
      <c r="AC37" s="11"/>
      <c r="AD37" s="53"/>
      <c r="AE37" s="126"/>
      <c r="AF37" s="255"/>
      <c r="AG37" s="13"/>
      <c r="AH37" s="13"/>
      <c r="AI37" s="11"/>
      <c r="AJ37" s="74"/>
      <c r="AK37" s="126"/>
      <c r="AL37" s="118"/>
      <c r="AM37" s="10"/>
      <c r="AN37" s="11"/>
      <c r="AO37" s="13"/>
      <c r="AP37" s="6"/>
      <c r="AQ37" s="67"/>
      <c r="AR37" s="50"/>
      <c r="AS37" s="63"/>
      <c r="AT37" s="12"/>
    </row>
    <row r="38" spans="1:46" s="18" customFormat="1" ht="12.75">
      <c r="A38" s="8"/>
      <c r="B38" s="866"/>
      <c r="C38" s="867"/>
      <c r="D38" s="1011"/>
      <c r="E38" s="1011"/>
      <c r="F38" s="745"/>
      <c r="G38" s="17"/>
      <c r="H38" s="19"/>
      <c r="J38" s="56"/>
      <c r="K38" s="127"/>
      <c r="L38" s="127"/>
      <c r="M38" s="597"/>
      <c r="N38" s="35"/>
      <c r="O38" s="19"/>
      <c r="Q38" s="56"/>
      <c r="R38" s="127"/>
      <c r="S38" s="127"/>
      <c r="T38" s="384"/>
      <c r="U38" s="17"/>
      <c r="W38" s="19"/>
      <c r="X38" s="56"/>
      <c r="Y38" s="127"/>
      <c r="Z38" s="384"/>
      <c r="AA38" s="17"/>
      <c r="AB38" s="19"/>
      <c r="AC38" s="19"/>
      <c r="AD38" s="56"/>
      <c r="AE38" s="127"/>
      <c r="AF38" s="597"/>
      <c r="AG38" s="21"/>
      <c r="AH38" s="21"/>
      <c r="AI38" s="19"/>
      <c r="AJ38" s="199"/>
      <c r="AK38" s="127"/>
      <c r="AL38" s="384"/>
      <c r="AM38" s="17"/>
      <c r="AN38" s="19"/>
      <c r="AO38" s="21"/>
      <c r="AQ38" s="93"/>
      <c r="AR38" s="51"/>
      <c r="AS38" s="64"/>
      <c r="AT38" s="20"/>
    </row>
    <row r="39" spans="1:46" s="3" customFormat="1" ht="12.75">
      <c r="A39" s="8"/>
      <c r="B39" s="395">
        <v>11</v>
      </c>
      <c r="C39" s="381" t="s">
        <v>117</v>
      </c>
      <c r="D39" s="1010"/>
      <c r="E39" s="1010"/>
      <c r="F39" s="117"/>
      <c r="G39" s="10"/>
      <c r="H39" s="11"/>
      <c r="I39" s="6"/>
      <c r="J39" s="53"/>
      <c r="K39" s="126"/>
      <c r="L39" s="126"/>
      <c r="M39" s="255"/>
      <c r="N39" s="32"/>
      <c r="O39" s="11"/>
      <c r="P39" s="6"/>
      <c r="Q39" s="53"/>
      <c r="R39" s="126"/>
      <c r="S39" s="126"/>
      <c r="T39" s="31"/>
      <c r="U39" s="10"/>
      <c r="V39" s="6"/>
      <c r="W39" s="11"/>
      <c r="X39" s="53"/>
      <c r="Y39" s="126" t="s">
        <v>117</v>
      </c>
      <c r="Z39" s="31" t="s">
        <v>479</v>
      </c>
      <c r="AA39" s="672"/>
      <c r="AB39" s="673"/>
      <c r="AC39" s="673"/>
      <c r="AD39" s="1065"/>
      <c r="AE39" s="126"/>
      <c r="AF39" s="255"/>
      <c r="AG39" s="13"/>
      <c r="AH39" s="13"/>
      <c r="AI39" s="11"/>
      <c r="AJ39" s="74"/>
      <c r="AK39" s="126"/>
      <c r="AL39" s="118"/>
      <c r="AM39" s="10"/>
      <c r="AN39" s="11"/>
      <c r="AO39" s="13"/>
      <c r="AP39" s="6"/>
      <c r="AQ39" s="67"/>
      <c r="AR39" s="50"/>
      <c r="AS39" s="63"/>
      <c r="AT39" s="12"/>
    </row>
    <row r="40" spans="1:46" s="3" customFormat="1" ht="12.75">
      <c r="A40" s="8"/>
      <c r="B40" s="395"/>
      <c r="C40" s="381"/>
      <c r="D40" s="1010"/>
      <c r="E40" s="1010"/>
      <c r="F40" s="117"/>
      <c r="G40" s="10"/>
      <c r="H40" s="11"/>
      <c r="I40" s="6"/>
      <c r="J40" s="53"/>
      <c r="K40" s="126"/>
      <c r="L40" s="126"/>
      <c r="M40" s="255"/>
      <c r="N40" s="32"/>
      <c r="O40" s="11"/>
      <c r="P40" s="6"/>
      <c r="Q40" s="53"/>
      <c r="R40" s="126"/>
      <c r="S40" s="126"/>
      <c r="T40" s="31"/>
      <c r="U40" s="10"/>
      <c r="V40" s="6"/>
      <c r="W40" s="11"/>
      <c r="X40" s="53"/>
      <c r="Y40" s="126"/>
      <c r="Z40" s="31"/>
      <c r="AA40" s="672"/>
      <c r="AB40" s="673"/>
      <c r="AC40" s="673"/>
      <c r="AD40" s="1065"/>
      <c r="AE40" s="126"/>
      <c r="AF40" s="255"/>
      <c r="AG40" s="13"/>
      <c r="AH40" s="13"/>
      <c r="AI40" s="11"/>
      <c r="AJ40" s="74"/>
      <c r="AK40" s="126"/>
      <c r="AL40" s="118"/>
      <c r="AM40" s="10"/>
      <c r="AN40" s="11"/>
      <c r="AO40" s="13"/>
      <c r="AP40" s="6"/>
      <c r="AQ40" s="67"/>
      <c r="AR40" s="50"/>
      <c r="AS40" s="63"/>
      <c r="AT40" s="12"/>
    </row>
    <row r="41" spans="1:46" s="18" customFormat="1" ht="12.75">
      <c r="A41" s="8"/>
      <c r="B41" s="866"/>
      <c r="C41" s="867"/>
      <c r="D41" s="1011"/>
      <c r="E41" s="1011"/>
      <c r="F41" s="745"/>
      <c r="G41" s="17"/>
      <c r="H41" s="19"/>
      <c r="J41" s="56"/>
      <c r="K41" s="127"/>
      <c r="L41" s="127"/>
      <c r="M41" s="597"/>
      <c r="N41" s="35"/>
      <c r="O41" s="19"/>
      <c r="Q41" s="56"/>
      <c r="R41" s="127"/>
      <c r="S41" s="127"/>
      <c r="T41" s="384"/>
      <c r="U41" s="17"/>
      <c r="W41" s="19"/>
      <c r="X41" s="56"/>
      <c r="Y41" s="127"/>
      <c r="Z41" s="384"/>
      <c r="AA41" s="17"/>
      <c r="AB41" s="19"/>
      <c r="AC41" s="19"/>
      <c r="AD41" s="56"/>
      <c r="AE41" s="127"/>
      <c r="AF41" s="597"/>
      <c r="AG41" s="21"/>
      <c r="AH41" s="21"/>
      <c r="AI41" s="19"/>
      <c r="AJ41" s="199"/>
      <c r="AK41" s="127"/>
      <c r="AL41" s="384"/>
      <c r="AM41" s="17"/>
      <c r="AN41" s="19"/>
      <c r="AO41" s="21"/>
      <c r="AQ41" s="93"/>
      <c r="AR41" s="51"/>
      <c r="AS41" s="64"/>
      <c r="AT41" s="20"/>
    </row>
    <row r="42" spans="1:46" s="3" customFormat="1" ht="12.75">
      <c r="A42" s="8"/>
      <c r="B42" s="395">
        <v>12</v>
      </c>
      <c r="C42" s="381" t="s">
        <v>119</v>
      </c>
      <c r="D42" s="1010"/>
      <c r="E42" s="1010"/>
      <c r="F42" s="117"/>
      <c r="G42" s="10"/>
      <c r="H42" s="11"/>
      <c r="I42" s="6"/>
      <c r="J42" s="53"/>
      <c r="K42" s="255"/>
      <c r="L42" s="255"/>
      <c r="M42" s="255"/>
      <c r="N42" s="838"/>
      <c r="O42" s="613"/>
      <c r="P42" s="614"/>
      <c r="Q42" s="615"/>
      <c r="R42" s="126" t="s">
        <v>119</v>
      </c>
      <c r="S42" s="126"/>
      <c r="T42" s="31" t="s">
        <v>295</v>
      </c>
      <c r="U42" s="10"/>
      <c r="V42" s="6"/>
      <c r="W42" s="11"/>
      <c r="X42" s="53"/>
      <c r="Y42" s="126"/>
      <c r="Z42" s="31"/>
      <c r="AA42" s="10"/>
      <c r="AB42" s="11"/>
      <c r="AC42" s="11"/>
      <c r="AD42" s="53"/>
      <c r="AE42" s="126"/>
      <c r="AF42" s="255"/>
      <c r="AG42" s="13"/>
      <c r="AH42" s="13"/>
      <c r="AI42" s="11"/>
      <c r="AJ42" s="74"/>
      <c r="AK42" s="126" t="s">
        <v>119</v>
      </c>
      <c r="AL42" s="255" t="s">
        <v>219</v>
      </c>
      <c r="AM42" s="10" t="s">
        <v>777</v>
      </c>
      <c r="AN42" s="3" t="s">
        <v>110</v>
      </c>
      <c r="AO42" s="11">
        <v>13</v>
      </c>
      <c r="AP42" s="6"/>
      <c r="AQ42" s="67"/>
      <c r="AR42" s="50"/>
      <c r="AS42" s="63"/>
      <c r="AT42" s="12"/>
    </row>
    <row r="43" spans="1:46" s="3" customFormat="1" ht="12.75">
      <c r="A43" s="8"/>
      <c r="B43" s="395"/>
      <c r="C43" s="381"/>
      <c r="D43" s="1010"/>
      <c r="E43" s="1010"/>
      <c r="F43" s="117"/>
      <c r="G43" s="10"/>
      <c r="H43" s="11"/>
      <c r="I43" s="6"/>
      <c r="J43" s="53"/>
      <c r="K43" s="126"/>
      <c r="L43" s="126"/>
      <c r="M43" s="255"/>
      <c r="N43" s="645"/>
      <c r="O43" s="613"/>
      <c r="P43" s="662"/>
      <c r="Q43" s="615"/>
      <c r="R43" s="126"/>
      <c r="S43" s="126"/>
      <c r="T43" s="31"/>
      <c r="U43" s="10"/>
      <c r="V43" s="6"/>
      <c r="W43" s="11"/>
      <c r="X43" s="53"/>
      <c r="Y43" s="126"/>
      <c r="Z43" s="31"/>
      <c r="AA43" s="10"/>
      <c r="AB43" s="11"/>
      <c r="AC43" s="11"/>
      <c r="AD43" s="53"/>
      <c r="AE43" s="126"/>
      <c r="AF43" s="255"/>
      <c r="AG43" s="13"/>
      <c r="AH43" s="13"/>
      <c r="AI43" s="11"/>
      <c r="AJ43" s="74"/>
      <c r="AK43" s="126"/>
      <c r="AL43" s="31"/>
      <c r="AM43" s="10"/>
      <c r="AO43" s="11"/>
      <c r="AP43" s="6"/>
      <c r="AQ43" s="67"/>
      <c r="AR43" s="50"/>
      <c r="AS43" s="63"/>
      <c r="AT43" s="12"/>
    </row>
    <row r="44" spans="1:46" s="18" customFormat="1" ht="12.75">
      <c r="A44" s="8"/>
      <c r="B44" s="866"/>
      <c r="C44" s="867"/>
      <c r="D44" s="1011"/>
      <c r="E44" s="1011"/>
      <c r="F44" s="745"/>
      <c r="G44" s="17"/>
      <c r="H44" s="19"/>
      <c r="J44" s="56"/>
      <c r="K44" s="127"/>
      <c r="L44" s="127"/>
      <c r="M44" s="597"/>
      <c r="N44" s="35"/>
      <c r="O44" s="19"/>
      <c r="Q44" s="56"/>
      <c r="R44" s="127"/>
      <c r="S44" s="127"/>
      <c r="T44" s="389"/>
      <c r="U44" s="17"/>
      <c r="W44" s="19"/>
      <c r="X44" s="56"/>
      <c r="Y44" s="127"/>
      <c r="Z44" s="384"/>
      <c r="AA44" s="17"/>
      <c r="AB44" s="19"/>
      <c r="AC44" s="19"/>
      <c r="AD44" s="56"/>
      <c r="AE44" s="127"/>
      <c r="AF44" s="597"/>
      <c r="AG44" s="21"/>
      <c r="AH44" s="21"/>
      <c r="AI44" s="19"/>
      <c r="AJ44" s="199"/>
      <c r="AK44" s="127"/>
      <c r="AL44" s="384"/>
      <c r="AM44" s="17"/>
      <c r="AN44" s="19"/>
      <c r="AO44" s="21"/>
      <c r="AQ44" s="93"/>
      <c r="AR44" s="51"/>
      <c r="AS44" s="64"/>
      <c r="AT44" s="20"/>
    </row>
    <row r="45" spans="1:46" s="3" customFormat="1" ht="12.75">
      <c r="A45" s="8"/>
      <c r="B45" s="735">
        <v>13</v>
      </c>
      <c r="C45" s="734" t="s">
        <v>123</v>
      </c>
      <c r="D45" s="1010" t="s">
        <v>123</v>
      </c>
      <c r="E45" s="1010"/>
      <c r="F45" s="117" t="s">
        <v>124</v>
      </c>
      <c r="G45" s="841" t="s">
        <v>992</v>
      </c>
      <c r="H45" s="870"/>
      <c r="I45" s="871"/>
      <c r="J45" s="826"/>
      <c r="K45" s="126"/>
      <c r="L45" s="126"/>
      <c r="M45" s="255"/>
      <c r="N45" s="32"/>
      <c r="O45" s="11"/>
      <c r="P45" s="6"/>
      <c r="Q45" s="53"/>
      <c r="R45" s="126"/>
      <c r="S45" s="126"/>
      <c r="T45" s="31"/>
      <c r="U45" s="10"/>
      <c r="V45" s="6"/>
      <c r="W45" s="11"/>
      <c r="X45" s="53"/>
      <c r="Y45" s="126"/>
      <c r="Z45" s="31"/>
      <c r="AA45" s="10"/>
      <c r="AB45" s="11"/>
      <c r="AC45" s="11"/>
      <c r="AD45" s="53"/>
      <c r="AE45" s="126"/>
      <c r="AF45" s="255"/>
      <c r="AG45" s="13"/>
      <c r="AH45" s="13"/>
      <c r="AI45" s="11"/>
      <c r="AJ45" s="74"/>
      <c r="AK45" s="126"/>
      <c r="AL45" s="599"/>
      <c r="AM45" s="15"/>
      <c r="AN45" s="11"/>
      <c r="AO45" s="11"/>
      <c r="AP45" s="6"/>
      <c r="AQ45" s="67"/>
      <c r="AR45" s="50"/>
      <c r="AS45" s="63"/>
      <c r="AT45" s="12"/>
    </row>
    <row r="46" spans="1:46" s="3" customFormat="1" ht="12.75">
      <c r="A46" s="8"/>
      <c r="B46" s="395"/>
      <c r="C46" s="381"/>
      <c r="D46" s="1010"/>
      <c r="E46" s="1010"/>
      <c r="F46" s="117"/>
      <c r="G46" s="841" t="s">
        <v>993</v>
      </c>
      <c r="H46" s="870" t="s">
        <v>385</v>
      </c>
      <c r="I46" s="871">
        <v>14</v>
      </c>
      <c r="J46" s="826">
        <v>1000</v>
      </c>
      <c r="K46" s="126"/>
      <c r="L46" s="126"/>
      <c r="M46" s="255"/>
      <c r="N46" s="32"/>
      <c r="O46" s="11"/>
      <c r="P46" s="6"/>
      <c r="Q46" s="53"/>
      <c r="R46" s="126"/>
      <c r="S46" s="126"/>
      <c r="T46" s="31"/>
      <c r="U46" s="10"/>
      <c r="V46" s="6"/>
      <c r="W46" s="11"/>
      <c r="X46" s="53"/>
      <c r="Y46" s="126"/>
      <c r="Z46" s="31"/>
      <c r="AA46" s="10"/>
      <c r="AB46" s="11"/>
      <c r="AC46" s="11"/>
      <c r="AD46" s="53"/>
      <c r="AE46" s="126"/>
      <c r="AF46" s="255"/>
      <c r="AG46" s="13"/>
      <c r="AH46" s="13"/>
      <c r="AI46" s="11"/>
      <c r="AJ46" s="74"/>
      <c r="AK46" s="126"/>
      <c r="AL46" s="31"/>
      <c r="AM46" s="15"/>
      <c r="AN46" s="11"/>
      <c r="AO46" s="11"/>
      <c r="AP46" s="6"/>
      <c r="AQ46" s="67"/>
      <c r="AR46" s="50"/>
      <c r="AS46" s="63"/>
      <c r="AT46" s="12"/>
    </row>
    <row r="47" spans="1:46" s="3" customFormat="1" ht="12.75">
      <c r="A47" s="8"/>
      <c r="B47" s="395"/>
      <c r="C47" s="381"/>
      <c r="D47" s="1010"/>
      <c r="E47" s="1010"/>
      <c r="F47" s="117"/>
      <c r="G47" s="872" t="s">
        <v>992</v>
      </c>
      <c r="H47" s="873"/>
      <c r="I47" s="874"/>
      <c r="J47" s="1074"/>
      <c r="K47" s="126"/>
      <c r="L47" s="126"/>
      <c r="M47" s="255"/>
      <c r="N47" s="32"/>
      <c r="O47" s="11"/>
      <c r="P47" s="6"/>
      <c r="Q47" s="53"/>
      <c r="R47" s="126"/>
      <c r="S47" s="126"/>
      <c r="T47" s="31"/>
      <c r="U47" s="10"/>
      <c r="V47" s="6"/>
      <c r="W47" s="11"/>
      <c r="X47" s="53"/>
      <c r="Y47" s="126"/>
      <c r="Z47" s="31"/>
      <c r="AA47" s="10"/>
      <c r="AB47" s="11"/>
      <c r="AC47" s="11"/>
      <c r="AD47" s="53"/>
      <c r="AE47" s="126"/>
      <c r="AF47" s="255"/>
      <c r="AG47" s="13"/>
      <c r="AH47" s="13"/>
      <c r="AI47" s="11"/>
      <c r="AJ47" s="74"/>
      <c r="AK47" s="126"/>
      <c r="AL47" s="118"/>
      <c r="AM47" s="10"/>
      <c r="AN47" s="11"/>
      <c r="AO47" s="11"/>
      <c r="AP47" s="50"/>
      <c r="AQ47" s="67"/>
      <c r="AR47" s="50"/>
      <c r="AS47" s="63"/>
      <c r="AT47" s="12"/>
    </row>
    <row r="48" spans="1:46" s="18" customFormat="1" ht="13.5" thickBot="1">
      <c r="A48" s="8"/>
      <c r="B48" s="907"/>
      <c r="C48" s="908"/>
      <c r="D48" s="1677"/>
      <c r="E48" s="1677"/>
      <c r="F48" s="746"/>
      <c r="G48" s="1429" t="s">
        <v>994</v>
      </c>
      <c r="H48" s="1430" t="s">
        <v>385</v>
      </c>
      <c r="I48" s="1431">
        <v>14</v>
      </c>
      <c r="J48" s="1432">
        <v>1000</v>
      </c>
      <c r="K48" s="128"/>
      <c r="L48" s="128"/>
      <c r="M48" s="598"/>
      <c r="N48" s="91"/>
      <c r="O48" s="79"/>
      <c r="P48" s="77"/>
      <c r="Q48" s="76"/>
      <c r="R48" s="128"/>
      <c r="S48" s="128"/>
      <c r="T48" s="385"/>
      <c r="U48" s="78"/>
      <c r="V48" s="77"/>
      <c r="W48" s="79"/>
      <c r="X48" s="76"/>
      <c r="Y48" s="128"/>
      <c r="Z48" s="385"/>
      <c r="AA48" s="78"/>
      <c r="AB48" s="79"/>
      <c r="AC48" s="79"/>
      <c r="AD48" s="76"/>
      <c r="AE48" s="128"/>
      <c r="AF48" s="598"/>
      <c r="AG48" s="81"/>
      <c r="AH48" s="81"/>
      <c r="AI48" s="79"/>
      <c r="AJ48" s="200"/>
      <c r="AK48" s="128"/>
      <c r="AL48" s="385"/>
      <c r="AM48" s="78"/>
      <c r="AN48" s="79"/>
      <c r="AO48" s="81"/>
      <c r="AP48" s="77"/>
      <c r="AQ48" s="87"/>
      <c r="AR48" s="80"/>
      <c r="AS48" s="83"/>
      <c r="AT48" s="84"/>
    </row>
    <row r="49" spans="1:46" s="3" customFormat="1" ht="13.5" thickTop="1">
      <c r="A49" s="8"/>
      <c r="B49" s="395">
        <v>14</v>
      </c>
      <c r="C49" s="381" t="s">
        <v>126</v>
      </c>
      <c r="D49" s="1010"/>
      <c r="E49" s="1010"/>
      <c r="F49" s="117"/>
      <c r="G49" s="10"/>
      <c r="H49" s="11"/>
      <c r="I49" s="6"/>
      <c r="J49" s="53"/>
      <c r="K49" s="126"/>
      <c r="L49" s="126"/>
      <c r="M49" s="31"/>
      <c r="N49" s="10"/>
      <c r="O49" s="11"/>
      <c r="P49" s="6"/>
      <c r="Q49" s="53"/>
      <c r="R49" s="126"/>
      <c r="S49" s="126"/>
      <c r="T49" s="224"/>
      <c r="U49" s="10"/>
      <c r="V49" s="6"/>
      <c r="W49" s="11"/>
      <c r="X49" s="53"/>
      <c r="Y49" s="126"/>
      <c r="Z49" s="31"/>
      <c r="AA49" s="10"/>
      <c r="AB49" s="11"/>
      <c r="AC49" s="11"/>
      <c r="AD49" s="53"/>
      <c r="AE49" s="126" t="s">
        <v>126</v>
      </c>
      <c r="AF49" s="255" t="s">
        <v>289</v>
      </c>
      <c r="AG49" s="10"/>
      <c r="AH49" s="6"/>
      <c r="AI49" s="11"/>
      <c r="AJ49" s="74"/>
      <c r="AK49" s="126"/>
      <c r="AL49" s="118"/>
      <c r="AM49" s="10"/>
      <c r="AN49" s="11"/>
      <c r="AO49" s="11"/>
      <c r="AP49" s="6"/>
      <c r="AQ49" s="67"/>
      <c r="AR49" s="50"/>
      <c r="AS49" s="63"/>
      <c r="AT49" s="12"/>
    </row>
    <row r="50" spans="1:46" s="3" customFormat="1" ht="12.75">
      <c r="A50" s="8"/>
      <c r="B50" s="395"/>
      <c r="C50" s="381"/>
      <c r="D50" s="1010"/>
      <c r="E50" s="1010"/>
      <c r="F50" s="117"/>
      <c r="G50" s="10"/>
      <c r="H50" s="11"/>
      <c r="I50" s="6"/>
      <c r="J50" s="53"/>
      <c r="K50" s="126"/>
      <c r="L50" s="126"/>
      <c r="M50" s="31"/>
      <c r="N50" s="10"/>
      <c r="O50" s="11"/>
      <c r="P50" s="6"/>
      <c r="Q50" s="53"/>
      <c r="R50" s="126"/>
      <c r="S50" s="126"/>
      <c r="T50" s="31"/>
      <c r="U50" s="10"/>
      <c r="V50" s="6"/>
      <c r="W50" s="11"/>
      <c r="X50" s="53"/>
      <c r="Y50" s="126"/>
      <c r="Z50" s="31"/>
      <c r="AA50" s="10"/>
      <c r="AB50" s="11"/>
      <c r="AC50" s="11"/>
      <c r="AD50" s="53"/>
      <c r="AE50" s="126"/>
      <c r="AF50" s="255"/>
      <c r="AG50" s="10"/>
      <c r="AH50" s="6"/>
      <c r="AI50" s="11"/>
      <c r="AJ50" s="74"/>
      <c r="AK50" s="126"/>
      <c r="AL50" s="118"/>
      <c r="AM50" s="10"/>
      <c r="AN50" s="11"/>
      <c r="AO50" s="11"/>
      <c r="AP50" s="6"/>
      <c r="AQ50" s="67"/>
      <c r="AR50" s="50"/>
      <c r="AS50" s="63"/>
      <c r="AT50" s="12"/>
    </row>
    <row r="51" spans="1:46" s="18" customFormat="1" ht="12.75">
      <c r="A51" s="8"/>
      <c r="B51" s="866"/>
      <c r="C51" s="867"/>
      <c r="D51" s="1011"/>
      <c r="E51" s="1011"/>
      <c r="F51" s="745"/>
      <c r="G51" s="17"/>
      <c r="H51" s="19"/>
      <c r="J51" s="56"/>
      <c r="K51" s="127"/>
      <c r="L51" s="127"/>
      <c r="M51" s="384"/>
      <c r="N51" s="17"/>
      <c r="O51" s="19"/>
      <c r="Q51" s="56"/>
      <c r="R51" s="127"/>
      <c r="S51" s="127"/>
      <c r="T51" s="384"/>
      <c r="U51" s="17"/>
      <c r="W51" s="19"/>
      <c r="X51" s="56"/>
      <c r="Y51" s="127"/>
      <c r="Z51" s="384"/>
      <c r="AA51" s="17"/>
      <c r="AB51" s="19"/>
      <c r="AC51" s="19"/>
      <c r="AD51" s="56"/>
      <c r="AE51" s="127"/>
      <c r="AF51" s="597"/>
      <c r="AG51" s="17"/>
      <c r="AI51" s="19"/>
      <c r="AJ51" s="199"/>
      <c r="AK51" s="127"/>
      <c r="AL51" s="384"/>
      <c r="AM51" s="17"/>
      <c r="AN51" s="19"/>
      <c r="AO51" s="19"/>
      <c r="AQ51" s="93"/>
      <c r="AR51" s="51"/>
      <c r="AS51" s="64"/>
      <c r="AT51" s="20"/>
    </row>
    <row r="52" spans="1:46" s="3" customFormat="1" ht="12.75">
      <c r="A52" s="1710" t="s">
        <v>218</v>
      </c>
      <c r="B52" s="1711">
        <v>15</v>
      </c>
      <c r="C52" s="1712" t="s">
        <v>109</v>
      </c>
      <c r="D52" s="1010"/>
      <c r="E52" s="1010"/>
      <c r="F52" s="117"/>
      <c r="G52" s="10"/>
      <c r="H52" s="11"/>
      <c r="I52" s="6"/>
      <c r="J52" s="53"/>
      <c r="K52" s="126" t="s">
        <v>109</v>
      </c>
      <c r="L52" s="126"/>
      <c r="M52" s="255" t="s">
        <v>433</v>
      </c>
      <c r="N52" s="10"/>
      <c r="O52" s="11"/>
      <c r="P52" s="6"/>
      <c r="Q52" s="53"/>
      <c r="R52" s="126"/>
      <c r="S52" s="126"/>
      <c r="T52" s="31"/>
      <c r="U52" s="10"/>
      <c r="V52" s="6"/>
      <c r="W52" s="11"/>
      <c r="X52" s="53"/>
      <c r="Y52" s="126"/>
      <c r="Z52" s="31"/>
      <c r="AA52" s="10"/>
      <c r="AB52" s="11"/>
      <c r="AC52" s="11"/>
      <c r="AD52" s="53"/>
      <c r="AE52" s="126"/>
      <c r="AF52" s="255"/>
      <c r="AG52" s="10"/>
      <c r="AH52" s="6"/>
      <c r="AI52" s="11"/>
      <c r="AJ52" s="74"/>
      <c r="AK52" s="126"/>
      <c r="AL52" s="118"/>
      <c r="AM52" s="10"/>
      <c r="AN52" s="11"/>
      <c r="AO52" s="11"/>
      <c r="AP52" s="6"/>
      <c r="AQ52" s="67"/>
      <c r="AR52" s="50"/>
      <c r="AS52" s="63"/>
      <c r="AT52" s="12"/>
    </row>
    <row r="53" spans="1:46" s="3" customFormat="1" ht="12.75">
      <c r="A53" s="8"/>
      <c r="B53" s="395"/>
      <c r="C53" s="381"/>
      <c r="D53" s="1010"/>
      <c r="E53" s="1010"/>
      <c r="F53" s="117"/>
      <c r="G53" s="10"/>
      <c r="H53" s="11"/>
      <c r="I53" s="6"/>
      <c r="J53" s="53"/>
      <c r="K53" s="126"/>
      <c r="L53" s="126"/>
      <c r="M53" s="31"/>
      <c r="N53" s="10"/>
      <c r="O53" s="11"/>
      <c r="P53" s="6"/>
      <c r="Q53" s="53"/>
      <c r="R53" s="126"/>
      <c r="S53" s="126"/>
      <c r="T53" s="31"/>
      <c r="U53" s="10"/>
      <c r="V53" s="6"/>
      <c r="W53" s="11"/>
      <c r="X53" s="53"/>
      <c r="Y53" s="126"/>
      <c r="Z53" s="31"/>
      <c r="AA53" s="10"/>
      <c r="AB53" s="11"/>
      <c r="AC53" s="11"/>
      <c r="AD53" s="53"/>
      <c r="AE53" s="126"/>
      <c r="AF53" s="255"/>
      <c r="AG53" s="10"/>
      <c r="AH53" s="6"/>
      <c r="AI53" s="11"/>
      <c r="AJ53" s="74"/>
      <c r="AK53" s="126"/>
      <c r="AL53" s="118"/>
      <c r="AM53" s="10"/>
      <c r="AN53" s="11"/>
      <c r="AO53" s="11"/>
      <c r="AP53" s="6"/>
      <c r="AQ53" s="67"/>
      <c r="AR53" s="50"/>
      <c r="AS53" s="63"/>
      <c r="AT53" s="12"/>
    </row>
    <row r="54" spans="1:46" s="3" customFormat="1" ht="12.75">
      <c r="A54" s="8"/>
      <c r="B54" s="866"/>
      <c r="C54" s="867"/>
      <c r="D54" s="1011"/>
      <c r="E54" s="1011"/>
      <c r="F54" s="745"/>
      <c r="G54" s="17"/>
      <c r="H54" s="19"/>
      <c r="I54" s="18"/>
      <c r="J54" s="56"/>
      <c r="K54" s="127"/>
      <c r="L54" s="127"/>
      <c r="M54" s="384"/>
      <c r="N54" s="17"/>
      <c r="O54" s="19"/>
      <c r="P54" s="18"/>
      <c r="Q54" s="56"/>
      <c r="R54" s="127"/>
      <c r="S54" s="127"/>
      <c r="T54" s="384"/>
      <c r="U54" s="17"/>
      <c r="V54" s="18"/>
      <c r="W54" s="19"/>
      <c r="X54" s="56"/>
      <c r="Y54" s="127"/>
      <c r="Z54" s="384"/>
      <c r="AA54" s="17"/>
      <c r="AB54" s="19"/>
      <c r="AC54" s="19"/>
      <c r="AD54" s="56"/>
      <c r="AE54" s="127"/>
      <c r="AF54" s="597"/>
      <c r="AG54" s="17"/>
      <c r="AH54" s="18"/>
      <c r="AI54" s="19"/>
      <c r="AJ54" s="199"/>
      <c r="AK54" s="127"/>
      <c r="AL54" s="384"/>
      <c r="AM54" s="17"/>
      <c r="AN54" s="19"/>
      <c r="AO54" s="19"/>
      <c r="AP54" s="18"/>
      <c r="AQ54" s="93"/>
      <c r="AR54" s="51"/>
      <c r="AS54" s="64"/>
      <c r="AT54" s="20"/>
    </row>
    <row r="55" spans="1:46" s="3" customFormat="1" ht="12.75">
      <c r="A55" s="958"/>
      <c r="B55" s="395">
        <v>16</v>
      </c>
      <c r="C55" s="381" t="s">
        <v>112</v>
      </c>
      <c r="D55" s="1010" t="s">
        <v>112</v>
      </c>
      <c r="E55" s="1010"/>
      <c r="F55" s="117" t="s">
        <v>465</v>
      </c>
      <c r="G55" s="98"/>
      <c r="H55" s="95"/>
      <c r="I55" s="95"/>
      <c r="J55" s="97"/>
      <c r="K55" s="126"/>
      <c r="L55" s="126"/>
      <c r="M55" s="255"/>
      <c r="N55" s="98"/>
      <c r="O55" s="95"/>
      <c r="P55" s="95"/>
      <c r="Q55" s="97"/>
      <c r="R55" s="126"/>
      <c r="S55" s="126"/>
      <c r="T55" s="31"/>
      <c r="U55" s="98"/>
      <c r="V55" s="95"/>
      <c r="W55" s="95"/>
      <c r="X55" s="97"/>
      <c r="Y55" s="126"/>
      <c r="Z55" s="852"/>
      <c r="AA55" s="10"/>
      <c r="AB55" s="11"/>
      <c r="AC55" s="11"/>
      <c r="AD55" s="53"/>
      <c r="AE55" s="126"/>
      <c r="AF55" s="255"/>
      <c r="AG55" s="10"/>
      <c r="AH55" s="6"/>
      <c r="AI55" s="11"/>
      <c r="AJ55" s="74"/>
      <c r="AK55" s="126"/>
      <c r="AL55" s="118"/>
      <c r="AM55" s="10"/>
      <c r="AN55" s="11"/>
      <c r="AO55" s="11"/>
      <c r="AP55" s="6"/>
      <c r="AQ55" s="67"/>
      <c r="AR55" s="50"/>
      <c r="AS55" s="63"/>
      <c r="AT55" s="12"/>
    </row>
    <row r="56" spans="1:46" s="3" customFormat="1" ht="12.75">
      <c r="A56" s="8"/>
      <c r="B56" s="395"/>
      <c r="C56" s="381"/>
      <c r="D56" s="1010"/>
      <c r="E56" s="1010"/>
      <c r="F56" s="117" t="s">
        <v>241</v>
      </c>
      <c r="G56" s="863"/>
      <c r="H56" s="863"/>
      <c r="I56" s="863"/>
      <c r="J56" s="864"/>
      <c r="K56" s="862"/>
      <c r="L56" s="862"/>
      <c r="M56" s="862"/>
      <c r="N56" s="863"/>
      <c r="O56" s="863"/>
      <c r="P56" s="863"/>
      <c r="Q56" s="864"/>
      <c r="R56" s="862"/>
      <c r="S56" s="862"/>
      <c r="T56" s="1452"/>
      <c r="U56" s="863"/>
      <c r="V56" s="863"/>
      <c r="W56" s="863"/>
      <c r="X56" s="864"/>
      <c r="Y56" s="126"/>
      <c r="Z56" s="117"/>
      <c r="AA56" s="10"/>
      <c r="AB56" s="11"/>
      <c r="AC56" s="11"/>
      <c r="AD56" s="53"/>
      <c r="AE56" s="126"/>
      <c r="AF56" s="255"/>
      <c r="AG56" s="10"/>
      <c r="AH56" s="6"/>
      <c r="AI56" s="11"/>
      <c r="AJ56" s="74"/>
      <c r="AK56" s="126"/>
      <c r="AL56" s="118"/>
      <c r="AM56" s="10"/>
      <c r="AN56" s="11"/>
      <c r="AO56" s="11"/>
      <c r="AP56" s="6"/>
      <c r="AQ56" s="67"/>
      <c r="AR56" s="50"/>
      <c r="AS56" s="63"/>
      <c r="AT56" s="12"/>
    </row>
    <row r="57" spans="1:46" s="3" customFormat="1" ht="12.75">
      <c r="A57" s="8"/>
      <c r="B57" s="866"/>
      <c r="C57" s="867"/>
      <c r="D57" s="1011"/>
      <c r="E57" s="1011"/>
      <c r="F57" s="745"/>
      <c r="G57" s="17"/>
      <c r="H57" s="19"/>
      <c r="I57" s="19"/>
      <c r="J57" s="56"/>
      <c r="K57" s="127"/>
      <c r="L57" s="127"/>
      <c r="M57" s="384"/>
      <c r="N57" s="17"/>
      <c r="O57" s="19"/>
      <c r="P57" s="19"/>
      <c r="Q57" s="56"/>
      <c r="R57" s="127"/>
      <c r="S57" s="127"/>
      <c r="T57" s="384"/>
      <c r="U57" s="17"/>
      <c r="V57" s="19"/>
      <c r="W57" s="19"/>
      <c r="X57" s="56"/>
      <c r="Y57" s="127"/>
      <c r="Z57" s="745"/>
      <c r="AA57" s="17"/>
      <c r="AB57" s="19"/>
      <c r="AC57" s="19"/>
      <c r="AD57" s="56"/>
      <c r="AE57" s="127"/>
      <c r="AF57" s="597"/>
      <c r="AG57" s="17"/>
      <c r="AH57" s="18"/>
      <c r="AI57" s="19"/>
      <c r="AJ57" s="199"/>
      <c r="AK57" s="127"/>
      <c r="AL57" s="384"/>
      <c r="AM57" s="17"/>
      <c r="AN57" s="19"/>
      <c r="AO57" s="19"/>
      <c r="AP57" s="18"/>
      <c r="AQ57" s="93"/>
      <c r="AR57" s="51"/>
      <c r="AS57" s="64"/>
      <c r="AT57" s="20"/>
    </row>
    <row r="58" spans="1:46" s="3" customFormat="1" ht="12.75">
      <c r="A58" s="958" t="s">
        <v>91</v>
      </c>
      <c r="B58" s="395">
        <v>17</v>
      </c>
      <c r="C58" s="381" t="s">
        <v>115</v>
      </c>
      <c r="D58" s="1010"/>
      <c r="E58" s="1010"/>
      <c r="F58" s="117"/>
      <c r="G58" s="10"/>
      <c r="H58" s="11"/>
      <c r="I58" s="6"/>
      <c r="J58" s="53"/>
      <c r="K58" s="126"/>
      <c r="L58" s="126"/>
      <c r="M58" s="31"/>
      <c r="N58" s="10"/>
      <c r="O58" s="11"/>
      <c r="P58" s="6"/>
      <c r="Q58" s="53"/>
      <c r="R58" s="126" t="s">
        <v>115</v>
      </c>
      <c r="S58" s="126"/>
      <c r="T58" s="31" t="s">
        <v>372</v>
      </c>
      <c r="U58" s="10"/>
      <c r="V58" s="6"/>
      <c r="W58" s="11"/>
      <c r="X58" s="53"/>
      <c r="Y58" s="126"/>
      <c r="Z58" s="31"/>
      <c r="AA58" s="10"/>
      <c r="AB58" s="11"/>
      <c r="AC58" s="11"/>
      <c r="AD58" s="53"/>
      <c r="AE58" s="126"/>
      <c r="AF58" s="255"/>
      <c r="AG58" s="13"/>
      <c r="AH58" s="13"/>
      <c r="AI58" s="11"/>
      <c r="AJ58" s="74"/>
      <c r="AK58" s="126"/>
      <c r="AL58" s="118"/>
      <c r="AM58" s="10"/>
      <c r="AN58" s="11"/>
      <c r="AO58" s="11"/>
      <c r="AP58" s="6"/>
      <c r="AQ58" s="67"/>
      <c r="AR58" s="50"/>
      <c r="AS58" s="63"/>
      <c r="AT58" s="12"/>
    </row>
    <row r="59" spans="1:46" s="3" customFormat="1" ht="12.75">
      <c r="A59" s="8"/>
      <c r="B59" s="395"/>
      <c r="C59" s="381"/>
      <c r="D59" s="1010"/>
      <c r="E59" s="1010"/>
      <c r="F59" s="117"/>
      <c r="G59" s="10"/>
      <c r="H59" s="11"/>
      <c r="I59" s="6"/>
      <c r="J59" s="53"/>
      <c r="K59" s="126"/>
      <c r="L59" s="126"/>
      <c r="M59" s="31"/>
      <c r="N59" s="10"/>
      <c r="O59" s="11"/>
      <c r="P59" s="6"/>
      <c r="Q59" s="53"/>
      <c r="R59" s="126"/>
      <c r="S59" s="126"/>
      <c r="T59" s="31"/>
      <c r="U59" s="10"/>
      <c r="V59" s="6"/>
      <c r="W59" s="11"/>
      <c r="X59" s="53"/>
      <c r="Y59" s="126"/>
      <c r="Z59" s="31"/>
      <c r="AA59" s="10"/>
      <c r="AB59" s="11"/>
      <c r="AC59" s="11"/>
      <c r="AD59" s="53"/>
      <c r="AE59" s="126"/>
      <c r="AF59" s="255"/>
      <c r="AG59" s="13"/>
      <c r="AH59" s="13"/>
      <c r="AI59" s="11"/>
      <c r="AJ59" s="74"/>
      <c r="AK59" s="126"/>
      <c r="AL59" s="118"/>
      <c r="AM59" s="10"/>
      <c r="AN59" s="11"/>
      <c r="AO59" s="11"/>
      <c r="AP59" s="6"/>
      <c r="AQ59" s="67"/>
      <c r="AR59" s="50"/>
      <c r="AS59" s="63"/>
      <c r="AT59" s="12"/>
    </row>
    <row r="60" spans="1:46" s="3" customFormat="1" ht="12.75">
      <c r="A60" s="8"/>
      <c r="B60" s="866"/>
      <c r="C60" s="867"/>
      <c r="D60" s="1011"/>
      <c r="E60" s="1011"/>
      <c r="F60" s="745"/>
      <c r="G60" s="17"/>
      <c r="H60" s="19"/>
      <c r="I60" s="18"/>
      <c r="J60" s="56"/>
      <c r="K60" s="127"/>
      <c r="L60" s="127"/>
      <c r="M60" s="384"/>
      <c r="N60" s="17"/>
      <c r="O60" s="19"/>
      <c r="P60" s="18"/>
      <c r="Q60" s="56"/>
      <c r="R60" s="127"/>
      <c r="S60" s="127"/>
      <c r="T60" s="384"/>
      <c r="U60" s="17"/>
      <c r="V60" s="18"/>
      <c r="W60" s="19"/>
      <c r="X60" s="56"/>
      <c r="Y60" s="127"/>
      <c r="Z60" s="384"/>
      <c r="AA60" s="17"/>
      <c r="AB60" s="19"/>
      <c r="AC60" s="19"/>
      <c r="AD60" s="56"/>
      <c r="AE60" s="127"/>
      <c r="AF60" s="597"/>
      <c r="AG60" s="21"/>
      <c r="AH60" s="21"/>
      <c r="AI60" s="19"/>
      <c r="AJ60" s="199"/>
      <c r="AK60" s="127"/>
      <c r="AL60" s="384"/>
      <c r="AM60" s="17"/>
      <c r="AN60" s="19"/>
      <c r="AO60" s="19"/>
      <c r="AP60" s="18"/>
      <c r="AQ60" s="93"/>
      <c r="AR60" s="51"/>
      <c r="AS60" s="64"/>
      <c r="AT60" s="20"/>
    </row>
    <row r="61" spans="1:46" s="3" customFormat="1" ht="12.75">
      <c r="A61" s="958" t="s">
        <v>91</v>
      </c>
      <c r="B61" s="395">
        <v>18</v>
      </c>
      <c r="C61" s="601" t="s">
        <v>117</v>
      </c>
      <c r="D61" s="1010"/>
      <c r="E61" s="1010"/>
      <c r="F61" s="117"/>
      <c r="G61" s="10"/>
      <c r="H61" s="11"/>
      <c r="I61" s="6"/>
      <c r="J61" s="53"/>
      <c r="K61" s="126"/>
      <c r="L61" s="126"/>
      <c r="M61" s="31"/>
      <c r="N61" s="10"/>
      <c r="O61" s="11"/>
      <c r="P61" s="6"/>
      <c r="Q61" s="53"/>
      <c r="R61" s="126"/>
      <c r="S61" s="126"/>
      <c r="T61" s="31"/>
      <c r="U61" s="10"/>
      <c r="V61" s="6"/>
      <c r="W61" s="11"/>
      <c r="X61" s="53"/>
      <c r="Y61" s="126" t="s">
        <v>117</v>
      </c>
      <c r="Z61" s="31" t="s">
        <v>479</v>
      </c>
      <c r="AA61" s="10"/>
      <c r="AB61" s="11"/>
      <c r="AC61" s="11"/>
      <c r="AD61" s="53"/>
      <c r="AE61" s="126"/>
      <c r="AF61" s="255"/>
      <c r="AG61" s="13"/>
      <c r="AH61" s="13"/>
      <c r="AI61" s="11"/>
      <c r="AJ61" s="74"/>
      <c r="AK61" s="126"/>
      <c r="AL61" s="118"/>
      <c r="AM61" s="10"/>
      <c r="AN61" s="11"/>
      <c r="AO61" s="11"/>
      <c r="AP61" s="6"/>
      <c r="AQ61" s="67"/>
      <c r="AR61" s="50"/>
      <c r="AS61" s="63"/>
      <c r="AT61" s="12"/>
    </row>
    <row r="62" spans="1:46" s="3" customFormat="1" ht="12.75">
      <c r="A62" s="8"/>
      <c r="B62" s="395"/>
      <c r="C62" s="601"/>
      <c r="D62" s="1010"/>
      <c r="E62" s="1010"/>
      <c r="F62" s="117"/>
      <c r="G62" s="10"/>
      <c r="H62" s="11"/>
      <c r="I62" s="6"/>
      <c r="J62" s="53"/>
      <c r="K62" s="126"/>
      <c r="L62" s="126"/>
      <c r="M62" s="31"/>
      <c r="N62" s="10"/>
      <c r="O62" s="11"/>
      <c r="P62" s="6"/>
      <c r="Q62" s="53"/>
      <c r="R62" s="126"/>
      <c r="S62" s="126"/>
      <c r="T62" s="31"/>
      <c r="U62" s="10"/>
      <c r="V62" s="6"/>
      <c r="W62" s="11"/>
      <c r="X62" s="53"/>
      <c r="Y62" s="126"/>
      <c r="Z62" s="31"/>
      <c r="AA62" s="10"/>
      <c r="AB62" s="11"/>
      <c r="AC62" s="11"/>
      <c r="AD62" s="53"/>
      <c r="AE62" s="126"/>
      <c r="AF62" s="255"/>
      <c r="AG62" s="13"/>
      <c r="AH62" s="13"/>
      <c r="AI62" s="11"/>
      <c r="AJ62" s="74"/>
      <c r="AK62" s="126"/>
      <c r="AL62" s="118"/>
      <c r="AM62" s="10"/>
      <c r="AN62" s="11"/>
      <c r="AO62" s="11"/>
      <c r="AP62" s="6"/>
      <c r="AQ62" s="67"/>
      <c r="AR62" s="50"/>
      <c r="AS62" s="63"/>
      <c r="AT62" s="12"/>
    </row>
    <row r="63" spans="1:46" s="3" customFormat="1" ht="12.75">
      <c r="A63" s="8"/>
      <c r="B63" s="866"/>
      <c r="C63" s="948"/>
      <c r="D63" s="1011"/>
      <c r="E63" s="1011"/>
      <c r="F63" s="745"/>
      <c r="G63" s="17"/>
      <c r="H63" s="19"/>
      <c r="I63" s="18"/>
      <c r="J63" s="56"/>
      <c r="K63" s="127"/>
      <c r="L63" s="127"/>
      <c r="M63" s="384"/>
      <c r="N63" s="17"/>
      <c r="O63" s="19"/>
      <c r="P63" s="18"/>
      <c r="Q63" s="56"/>
      <c r="R63" s="127"/>
      <c r="S63" s="127"/>
      <c r="T63" s="384"/>
      <c r="U63" s="17"/>
      <c r="V63" s="18"/>
      <c r="W63" s="19"/>
      <c r="X63" s="56"/>
      <c r="Y63" s="127"/>
      <c r="Z63" s="384"/>
      <c r="AA63" s="17"/>
      <c r="AB63" s="19"/>
      <c r="AC63" s="19"/>
      <c r="AD63" s="56"/>
      <c r="AE63" s="127"/>
      <c r="AF63" s="597"/>
      <c r="AG63" s="21"/>
      <c r="AH63" s="21"/>
      <c r="AI63" s="19"/>
      <c r="AJ63" s="199"/>
      <c r="AK63" s="127"/>
      <c r="AL63" s="384"/>
      <c r="AM63" s="17"/>
      <c r="AN63" s="19"/>
      <c r="AO63" s="19"/>
      <c r="AP63" s="18"/>
      <c r="AQ63" s="93"/>
      <c r="AR63" s="51"/>
      <c r="AS63" s="64"/>
      <c r="AT63" s="20"/>
    </row>
    <row r="64" spans="1:46" s="3" customFormat="1" ht="12.75">
      <c r="A64" s="8"/>
      <c r="B64" s="395">
        <v>19</v>
      </c>
      <c r="C64" s="601" t="s">
        <v>119</v>
      </c>
      <c r="D64" s="1010"/>
      <c r="E64" s="1010"/>
      <c r="F64" s="117"/>
      <c r="G64" s="10"/>
      <c r="H64" s="11"/>
      <c r="I64" s="6"/>
      <c r="J64" s="53"/>
      <c r="K64" s="126" t="s">
        <v>119</v>
      </c>
      <c r="L64" s="126"/>
      <c r="M64" s="255" t="s">
        <v>433</v>
      </c>
      <c r="N64" s="10"/>
      <c r="O64" s="11"/>
      <c r="P64" s="6"/>
      <c r="Q64" s="53"/>
      <c r="R64" s="126" t="s">
        <v>119</v>
      </c>
      <c r="S64" s="126"/>
      <c r="T64" s="31" t="s">
        <v>294</v>
      </c>
      <c r="U64" s="10"/>
      <c r="V64" s="6"/>
      <c r="W64" s="11"/>
      <c r="X64" s="53"/>
      <c r="Y64" s="126"/>
      <c r="Z64" s="31"/>
      <c r="AA64" s="10"/>
      <c r="AB64" s="11"/>
      <c r="AC64" s="11"/>
      <c r="AD64" s="53"/>
      <c r="AE64" s="126"/>
      <c r="AF64" s="255"/>
      <c r="AG64" s="13"/>
      <c r="AH64" s="13"/>
      <c r="AI64" s="11"/>
      <c r="AJ64" s="74"/>
      <c r="AK64" s="126" t="s">
        <v>119</v>
      </c>
      <c r="AL64" s="255" t="s">
        <v>219</v>
      </c>
      <c r="AM64" s="10"/>
      <c r="AN64" s="11"/>
      <c r="AO64" s="11"/>
      <c r="AP64" s="6"/>
      <c r="AQ64" s="67"/>
      <c r="AR64" s="50"/>
      <c r="AS64" s="63"/>
      <c r="AT64" s="169"/>
    </row>
    <row r="65" spans="1:46" s="3" customFormat="1" ht="12.75">
      <c r="A65" s="8"/>
      <c r="B65" s="395"/>
      <c r="C65" s="601"/>
      <c r="D65" s="1010"/>
      <c r="E65" s="1010"/>
      <c r="F65" s="117"/>
      <c r="G65" s="10"/>
      <c r="H65" s="11"/>
      <c r="I65" s="6"/>
      <c r="J65" s="53"/>
      <c r="K65" s="126"/>
      <c r="L65" s="126"/>
      <c r="M65" s="31"/>
      <c r="N65" s="10"/>
      <c r="O65" s="11"/>
      <c r="P65" s="6"/>
      <c r="Q65" s="53"/>
      <c r="R65" s="126"/>
      <c r="S65" s="126"/>
      <c r="T65" s="31"/>
      <c r="U65" s="159"/>
      <c r="V65" s="284"/>
      <c r="W65" s="285"/>
      <c r="X65" s="286"/>
      <c r="Y65" s="126"/>
      <c r="Z65" s="31"/>
      <c r="AA65" s="10"/>
      <c r="AB65" s="11"/>
      <c r="AC65" s="11"/>
      <c r="AD65" s="53"/>
      <c r="AE65" s="126"/>
      <c r="AF65" s="255"/>
      <c r="AG65" s="13"/>
      <c r="AH65" s="13"/>
      <c r="AI65" s="11"/>
      <c r="AJ65" s="74"/>
      <c r="AK65" s="126"/>
      <c r="AL65" s="118"/>
      <c r="AM65" s="10"/>
      <c r="AN65" s="11"/>
      <c r="AO65" s="11"/>
      <c r="AP65" s="6"/>
      <c r="AQ65" s="67"/>
      <c r="AR65" s="50"/>
      <c r="AS65" s="63"/>
      <c r="AT65" s="169"/>
    </row>
    <row r="66" spans="1:46" s="18" customFormat="1" ht="12.75">
      <c r="A66" s="8"/>
      <c r="B66" s="866"/>
      <c r="C66" s="948"/>
      <c r="D66" s="1011"/>
      <c r="E66" s="1011"/>
      <c r="F66" s="745"/>
      <c r="G66" s="17"/>
      <c r="H66" s="19"/>
      <c r="J66" s="56"/>
      <c r="K66" s="127"/>
      <c r="L66" s="127"/>
      <c r="M66" s="384"/>
      <c r="N66" s="17"/>
      <c r="O66" s="19"/>
      <c r="Q66" s="56"/>
      <c r="R66" s="127"/>
      <c r="S66" s="127"/>
      <c r="T66" s="384"/>
      <c r="U66" s="160"/>
      <c r="V66" s="290"/>
      <c r="W66" s="288"/>
      <c r="X66" s="289"/>
      <c r="Y66" s="127"/>
      <c r="Z66" s="384"/>
      <c r="AA66" s="17"/>
      <c r="AB66" s="19"/>
      <c r="AC66" s="19"/>
      <c r="AD66" s="56"/>
      <c r="AE66" s="127"/>
      <c r="AF66" s="597"/>
      <c r="AG66" s="21"/>
      <c r="AH66" s="21"/>
      <c r="AI66" s="19"/>
      <c r="AJ66" s="199"/>
      <c r="AK66" s="127"/>
      <c r="AL66" s="384"/>
      <c r="AM66" s="17"/>
      <c r="AN66" s="19"/>
      <c r="AO66" s="19"/>
      <c r="AQ66" s="93"/>
      <c r="AR66" s="51"/>
      <c r="AS66" s="64"/>
      <c r="AT66" s="170"/>
    </row>
    <row r="67" spans="1:46" s="3" customFormat="1" ht="12.75">
      <c r="A67" s="8"/>
      <c r="B67" s="703">
        <v>20</v>
      </c>
      <c r="C67" s="601" t="s">
        <v>123</v>
      </c>
      <c r="D67" s="1010" t="s">
        <v>123</v>
      </c>
      <c r="E67" s="1010"/>
      <c r="F67" s="117" t="s">
        <v>465</v>
      </c>
      <c r="G67" s="10"/>
      <c r="H67" s="11"/>
      <c r="I67" s="6"/>
      <c r="J67" s="53"/>
      <c r="K67" s="126"/>
      <c r="L67" s="126"/>
      <c r="M67" s="31"/>
      <c r="N67" s="10"/>
      <c r="O67" s="11"/>
      <c r="P67" s="6"/>
      <c r="Q67" s="53"/>
      <c r="R67" s="126"/>
      <c r="S67" s="126"/>
      <c r="T67" s="31"/>
      <c r="U67" s="10"/>
      <c r="V67" s="6"/>
      <c r="W67" s="11"/>
      <c r="X67" s="53"/>
      <c r="Y67" s="126"/>
      <c r="Z67" s="31"/>
      <c r="AA67" s="10"/>
      <c r="AB67" s="11"/>
      <c r="AC67" s="11"/>
      <c r="AD67" s="53"/>
      <c r="AE67" s="126"/>
      <c r="AF67" s="255"/>
      <c r="AG67" s="13"/>
      <c r="AH67" s="13"/>
      <c r="AI67" s="11"/>
      <c r="AJ67" s="74"/>
      <c r="AK67" s="126"/>
      <c r="AL67" s="118"/>
      <c r="AM67" s="15"/>
      <c r="AN67" s="11"/>
      <c r="AO67" s="11"/>
      <c r="AP67" s="6"/>
      <c r="AQ67" s="67"/>
      <c r="AR67" s="50"/>
      <c r="AS67" s="63"/>
      <c r="AT67" s="169"/>
    </row>
    <row r="68" spans="1:46" s="3" customFormat="1" ht="12.75">
      <c r="A68" s="8"/>
      <c r="B68" s="703"/>
      <c r="C68" s="601"/>
      <c r="D68" s="1010"/>
      <c r="E68" s="1010"/>
      <c r="F68" s="117" t="s">
        <v>241</v>
      </c>
      <c r="G68" s="10"/>
      <c r="H68" s="11"/>
      <c r="I68" s="6"/>
      <c r="J68" s="53"/>
      <c r="K68" s="126"/>
      <c r="L68" s="126"/>
      <c r="M68" s="31"/>
      <c r="N68" s="10"/>
      <c r="O68" s="11"/>
      <c r="P68" s="6"/>
      <c r="Q68" s="53"/>
      <c r="R68" s="126"/>
      <c r="S68" s="126"/>
      <c r="T68" s="31"/>
      <c r="U68" s="10"/>
      <c r="V68" s="6"/>
      <c r="W68" s="11"/>
      <c r="X68" s="53"/>
      <c r="Y68" s="126"/>
      <c r="Z68" s="31"/>
      <c r="AA68" s="10"/>
      <c r="AB68" s="11"/>
      <c r="AC68" s="11"/>
      <c r="AD68" s="53"/>
      <c r="AE68" s="126"/>
      <c r="AF68" s="255"/>
      <c r="AG68" s="13"/>
      <c r="AH68" s="13"/>
      <c r="AI68" s="11"/>
      <c r="AJ68" s="74"/>
      <c r="AK68" s="126"/>
      <c r="AL68" s="118"/>
      <c r="AM68" s="10"/>
      <c r="AN68" s="11"/>
      <c r="AO68" s="11"/>
      <c r="AP68" s="50"/>
      <c r="AQ68" s="67"/>
      <c r="AR68" s="50"/>
      <c r="AS68" s="63"/>
      <c r="AT68" s="169"/>
    </row>
    <row r="69" spans="1:46" s="3" customFormat="1" ht="13.5" thickBot="1">
      <c r="A69" s="8"/>
      <c r="B69" s="1226"/>
      <c r="C69" s="908"/>
      <c r="D69" s="1677"/>
      <c r="E69" s="1677"/>
      <c r="F69" s="746"/>
      <c r="G69" s="78"/>
      <c r="H69" s="79"/>
      <c r="I69" s="77"/>
      <c r="J69" s="76"/>
      <c r="K69" s="128"/>
      <c r="L69" s="128"/>
      <c r="M69" s="385"/>
      <c r="N69" s="78"/>
      <c r="O69" s="79"/>
      <c r="P69" s="77"/>
      <c r="Q69" s="76"/>
      <c r="R69" s="128"/>
      <c r="S69" s="128"/>
      <c r="T69" s="385"/>
      <c r="U69" s="78"/>
      <c r="V69" s="77"/>
      <c r="W69" s="79"/>
      <c r="X69" s="76"/>
      <c r="Y69" s="128"/>
      <c r="Z69" s="385"/>
      <c r="AA69" s="78"/>
      <c r="AB69" s="79"/>
      <c r="AC69" s="79"/>
      <c r="AD69" s="76"/>
      <c r="AE69" s="128"/>
      <c r="AF69" s="598"/>
      <c r="AG69" s="81"/>
      <c r="AH69" s="81"/>
      <c r="AI69" s="79"/>
      <c r="AJ69" s="200"/>
      <c r="AK69" s="128"/>
      <c r="AL69" s="598"/>
      <c r="AM69" s="78"/>
      <c r="AN69" s="79"/>
      <c r="AO69" s="79"/>
      <c r="AP69" s="80"/>
      <c r="AQ69" s="87"/>
      <c r="AR69" s="80"/>
      <c r="AS69" s="83"/>
      <c r="AT69" s="171"/>
    </row>
    <row r="70" spans="1:46" s="3" customFormat="1" ht="13.5" thickTop="1">
      <c r="A70" s="8"/>
      <c r="B70" s="600">
        <v>21</v>
      </c>
      <c r="C70" s="381" t="s">
        <v>126</v>
      </c>
      <c r="D70" s="1010"/>
      <c r="E70" s="1010"/>
      <c r="F70" s="117"/>
      <c r="G70" s="10"/>
      <c r="H70" s="11"/>
      <c r="I70" s="6"/>
      <c r="J70" s="53"/>
      <c r="K70" s="126"/>
      <c r="L70" s="126"/>
      <c r="M70" s="31"/>
      <c r="N70" s="10"/>
      <c r="O70" s="11"/>
      <c r="P70" s="6"/>
      <c r="Q70" s="53"/>
      <c r="R70" s="126"/>
      <c r="S70" s="126"/>
      <c r="T70" s="31"/>
      <c r="U70" s="10"/>
      <c r="V70" s="6"/>
      <c r="W70" s="11"/>
      <c r="X70" s="53"/>
      <c r="Y70" s="126"/>
      <c r="Z70" s="31"/>
      <c r="AA70" s="10"/>
      <c r="AB70" s="11"/>
      <c r="AC70" s="11"/>
      <c r="AD70" s="53"/>
      <c r="AE70" s="126" t="s">
        <v>126</v>
      </c>
      <c r="AF70" s="255" t="s">
        <v>289</v>
      </c>
      <c r="AG70" s="10"/>
      <c r="AH70" s="6"/>
      <c r="AI70" s="11"/>
      <c r="AJ70" s="74"/>
      <c r="AK70" s="126"/>
      <c r="AL70" s="255"/>
      <c r="AM70" s="10"/>
      <c r="AN70" s="11"/>
      <c r="AO70" s="11"/>
      <c r="AP70" s="50"/>
      <c r="AQ70" s="67"/>
      <c r="AR70" s="50"/>
      <c r="AS70" s="63"/>
      <c r="AT70" s="169"/>
    </row>
    <row r="71" spans="1:46" s="3" customFormat="1" ht="12.75">
      <c r="A71" s="8" t="s">
        <v>331</v>
      </c>
      <c r="B71" s="703"/>
      <c r="C71" s="601"/>
      <c r="D71" s="1010"/>
      <c r="E71" s="1010"/>
      <c r="F71" s="117"/>
      <c r="G71" s="10"/>
      <c r="H71" s="11"/>
      <c r="I71" s="6"/>
      <c r="J71" s="53"/>
      <c r="K71" s="126"/>
      <c r="L71" s="126"/>
      <c r="M71" s="31"/>
      <c r="N71" s="10"/>
      <c r="O71" s="11"/>
      <c r="P71" s="6"/>
      <c r="Q71" s="53"/>
      <c r="R71" s="126"/>
      <c r="S71" s="126"/>
      <c r="T71" s="31"/>
      <c r="U71" s="10"/>
      <c r="V71" s="6"/>
      <c r="W71" s="11"/>
      <c r="X71" s="53"/>
      <c r="Y71" s="126"/>
      <c r="Z71" s="31"/>
      <c r="AA71" s="10"/>
      <c r="AB71" s="11"/>
      <c r="AC71" s="11"/>
      <c r="AD71" s="53"/>
      <c r="AE71" s="126"/>
      <c r="AF71" s="255"/>
      <c r="AG71" s="10"/>
      <c r="AH71" s="6"/>
      <c r="AI71" s="11"/>
      <c r="AJ71" s="74"/>
      <c r="AK71" s="126"/>
      <c r="AL71" s="255"/>
      <c r="AM71" s="10"/>
      <c r="AN71" s="11"/>
      <c r="AO71" s="11"/>
      <c r="AP71" s="50"/>
      <c r="AQ71" s="67"/>
      <c r="AR71" s="50"/>
      <c r="AS71" s="63"/>
      <c r="AT71" s="169"/>
    </row>
    <row r="72" spans="1:46" s="3" customFormat="1" ht="12.75">
      <c r="A72" s="8"/>
      <c r="B72" s="1136"/>
      <c r="C72" s="948"/>
      <c r="D72" s="1011"/>
      <c r="E72" s="1011"/>
      <c r="F72" s="745"/>
      <c r="G72" s="17"/>
      <c r="H72" s="19"/>
      <c r="I72" s="18"/>
      <c r="J72" s="56"/>
      <c r="K72" s="127"/>
      <c r="L72" s="127"/>
      <c r="M72" s="384"/>
      <c r="N72" s="17"/>
      <c r="O72" s="19"/>
      <c r="P72" s="18"/>
      <c r="Q72" s="56"/>
      <c r="R72" s="127"/>
      <c r="S72" s="127"/>
      <c r="T72" s="384"/>
      <c r="U72" s="17"/>
      <c r="V72" s="18"/>
      <c r="W72" s="19"/>
      <c r="X72" s="56"/>
      <c r="Y72" s="127"/>
      <c r="Z72" s="384"/>
      <c r="AA72" s="17"/>
      <c r="AB72" s="19"/>
      <c r="AC72" s="19"/>
      <c r="AD72" s="56"/>
      <c r="AE72" s="127"/>
      <c r="AF72" s="597"/>
      <c r="AG72" s="17"/>
      <c r="AH72" s="18"/>
      <c r="AI72" s="19"/>
      <c r="AJ72" s="199"/>
      <c r="AK72" s="127"/>
      <c r="AL72" s="597"/>
      <c r="AM72" s="17"/>
      <c r="AN72" s="19"/>
      <c r="AO72" s="19"/>
      <c r="AP72" s="51"/>
      <c r="AQ72" s="93"/>
      <c r="AR72" s="51"/>
      <c r="AS72" s="64"/>
      <c r="AT72" s="170"/>
    </row>
    <row r="73" spans="1:46" s="3" customFormat="1" ht="12.75">
      <c r="A73" s="8"/>
      <c r="B73" s="703">
        <v>22</v>
      </c>
      <c r="C73" s="601" t="s">
        <v>109</v>
      </c>
      <c r="D73" s="1010"/>
      <c r="E73" s="1010"/>
      <c r="F73" s="117"/>
      <c r="G73" s="10"/>
      <c r="H73" s="11"/>
      <c r="I73" s="6"/>
      <c r="J73" s="53"/>
      <c r="K73" s="126"/>
      <c r="L73" s="126"/>
      <c r="M73" s="31"/>
      <c r="N73" s="10"/>
      <c r="O73" s="11"/>
      <c r="P73" s="6"/>
      <c r="Q73" s="53"/>
      <c r="R73" s="126" t="s">
        <v>109</v>
      </c>
      <c r="S73" s="126"/>
      <c r="T73" s="31" t="s">
        <v>372</v>
      </c>
      <c r="U73" s="10"/>
      <c r="V73" s="6"/>
      <c r="W73" s="11"/>
      <c r="X73" s="53"/>
      <c r="Y73" s="126"/>
      <c r="Z73" s="31"/>
      <c r="AA73" s="10"/>
      <c r="AB73" s="11"/>
      <c r="AC73" s="11"/>
      <c r="AD73" s="53"/>
      <c r="AE73" s="126"/>
      <c r="AF73" s="255"/>
      <c r="AG73" s="13"/>
      <c r="AH73" s="13"/>
      <c r="AI73" s="11"/>
      <c r="AJ73" s="74"/>
      <c r="AK73" s="126"/>
      <c r="AL73" s="599"/>
      <c r="AM73" s="15"/>
      <c r="AN73" s="11"/>
      <c r="AO73" s="11"/>
      <c r="AP73" s="6"/>
      <c r="AQ73" s="67"/>
      <c r="AR73" s="50"/>
      <c r="AS73" s="63"/>
      <c r="AT73" s="169"/>
    </row>
    <row r="74" spans="1:46" s="3" customFormat="1" ht="12.75">
      <c r="A74" s="8"/>
      <c r="B74" s="703"/>
      <c r="C74" s="601"/>
      <c r="D74" s="1010"/>
      <c r="E74" s="1010"/>
      <c r="F74" s="117"/>
      <c r="G74" s="10"/>
      <c r="H74" s="11"/>
      <c r="I74" s="6"/>
      <c r="J74" s="53"/>
      <c r="K74" s="126"/>
      <c r="L74" s="126"/>
      <c r="M74" s="31"/>
      <c r="N74" s="10"/>
      <c r="O74" s="11"/>
      <c r="P74" s="6"/>
      <c r="Q74" s="53"/>
      <c r="R74" s="126"/>
      <c r="S74" s="126"/>
      <c r="T74" s="31"/>
      <c r="U74" s="10"/>
      <c r="V74" s="6"/>
      <c r="W74" s="11"/>
      <c r="X74" s="53"/>
      <c r="Y74" s="126"/>
      <c r="Z74" s="31"/>
      <c r="AA74" s="10"/>
      <c r="AB74" s="11"/>
      <c r="AC74" s="11"/>
      <c r="AD74" s="53"/>
      <c r="AE74" s="126"/>
      <c r="AF74" s="255"/>
      <c r="AG74" s="13"/>
      <c r="AH74" s="13"/>
      <c r="AI74" s="11"/>
      <c r="AJ74" s="74"/>
      <c r="AK74" s="126"/>
      <c r="AL74" s="31"/>
      <c r="AM74" s="10"/>
      <c r="AN74" s="11"/>
      <c r="AO74" s="11"/>
      <c r="AP74" s="6"/>
      <c r="AQ74" s="67"/>
      <c r="AR74" s="50"/>
      <c r="AS74" s="63"/>
      <c r="AT74" s="169"/>
    </row>
    <row r="75" spans="1:46" s="3" customFormat="1" ht="12.75">
      <c r="A75" s="8"/>
      <c r="B75" s="947"/>
      <c r="C75" s="948"/>
      <c r="D75" s="1011"/>
      <c r="E75" s="1011"/>
      <c r="F75" s="745"/>
      <c r="G75" s="17"/>
      <c r="H75" s="19"/>
      <c r="I75" s="18"/>
      <c r="J75" s="56"/>
      <c r="K75" s="127"/>
      <c r="L75" s="127"/>
      <c r="M75" s="384"/>
      <c r="N75" s="17"/>
      <c r="O75" s="19"/>
      <c r="P75" s="18"/>
      <c r="Q75" s="56"/>
      <c r="R75" s="127"/>
      <c r="S75" s="127"/>
      <c r="T75" s="384"/>
      <c r="U75" s="17"/>
      <c r="V75" s="18"/>
      <c r="W75" s="19"/>
      <c r="X75" s="56"/>
      <c r="Y75" s="127"/>
      <c r="Z75" s="384"/>
      <c r="AA75" s="17"/>
      <c r="AB75" s="19"/>
      <c r="AC75" s="19"/>
      <c r="AD75" s="56"/>
      <c r="AE75" s="127"/>
      <c r="AF75" s="597"/>
      <c r="AG75" s="21"/>
      <c r="AH75" s="21"/>
      <c r="AI75" s="19"/>
      <c r="AJ75" s="199"/>
      <c r="AK75" s="127"/>
      <c r="AL75" s="384"/>
      <c r="AM75" s="17"/>
      <c r="AN75" s="19"/>
      <c r="AO75" s="19"/>
      <c r="AP75" s="18"/>
      <c r="AQ75" s="93"/>
      <c r="AR75" s="51"/>
      <c r="AS75" s="64"/>
      <c r="AT75" s="170"/>
    </row>
    <row r="76" spans="1:46" s="3" customFormat="1" ht="12.75">
      <c r="A76" s="8"/>
      <c r="B76" s="703">
        <v>23</v>
      </c>
      <c r="C76" s="601" t="s">
        <v>112</v>
      </c>
      <c r="D76" s="1010" t="s">
        <v>112</v>
      </c>
      <c r="E76" s="1010"/>
      <c r="F76" s="117" t="s">
        <v>124</v>
      </c>
      <c r="G76" s="10"/>
      <c r="H76" s="11"/>
      <c r="I76" s="6"/>
      <c r="J76" s="53"/>
      <c r="K76" s="126"/>
      <c r="L76" s="126"/>
      <c r="M76" s="255"/>
      <c r="N76" s="10"/>
      <c r="O76" s="11"/>
      <c r="P76" s="6"/>
      <c r="Q76" s="53"/>
      <c r="R76" s="126"/>
      <c r="S76" s="126"/>
      <c r="T76" s="31"/>
      <c r="U76" s="10"/>
      <c r="V76" s="6"/>
      <c r="W76" s="11"/>
      <c r="X76" s="53"/>
      <c r="Y76" s="126"/>
      <c r="Z76" s="31"/>
      <c r="AA76" s="10"/>
      <c r="AB76" s="11"/>
      <c r="AC76" s="11"/>
      <c r="AD76" s="53"/>
      <c r="AE76" s="126"/>
      <c r="AF76" s="255"/>
      <c r="AG76" s="10"/>
      <c r="AH76" s="6"/>
      <c r="AI76" s="11"/>
      <c r="AJ76" s="74"/>
      <c r="AK76" s="126"/>
      <c r="AL76" s="118"/>
      <c r="AM76" s="10"/>
      <c r="AN76" s="11"/>
      <c r="AO76" s="11"/>
      <c r="AP76" s="6"/>
      <c r="AQ76" s="67"/>
      <c r="AR76" s="50"/>
      <c r="AS76" s="63"/>
      <c r="AT76" s="169"/>
    </row>
    <row r="77" spans="1:46" s="3" customFormat="1" ht="12.75">
      <c r="A77" s="8"/>
      <c r="B77" s="703"/>
      <c r="C77" s="601"/>
      <c r="D77" s="1010"/>
      <c r="E77" s="1010"/>
      <c r="F77" s="117"/>
      <c r="G77" s="10"/>
      <c r="H77" s="11"/>
      <c r="I77" s="6"/>
      <c r="J77" s="53"/>
      <c r="K77" s="126"/>
      <c r="L77" s="126"/>
      <c r="M77" s="31"/>
      <c r="N77" s="10"/>
      <c r="O77" s="11"/>
      <c r="P77" s="6"/>
      <c r="Q77" s="53"/>
      <c r="R77" s="126"/>
      <c r="S77" s="126"/>
      <c r="T77" s="31"/>
      <c r="U77" s="10"/>
      <c r="V77" s="6"/>
      <c r="W77" s="11"/>
      <c r="X77" s="53"/>
      <c r="Y77" s="126"/>
      <c r="Z77" s="31"/>
      <c r="AA77" s="10"/>
      <c r="AB77" s="11"/>
      <c r="AC77" s="11"/>
      <c r="AD77" s="53"/>
      <c r="AE77" s="126"/>
      <c r="AF77" s="255"/>
      <c r="AG77" s="10"/>
      <c r="AH77" s="6"/>
      <c r="AI77" s="11"/>
      <c r="AJ77" s="74"/>
      <c r="AK77" s="126"/>
      <c r="AL77" s="118"/>
      <c r="AM77" s="10"/>
      <c r="AN77" s="11"/>
      <c r="AO77" s="11"/>
      <c r="AP77" s="6"/>
      <c r="AQ77" s="67"/>
      <c r="AR77" s="50"/>
      <c r="AS77" s="63"/>
      <c r="AT77" s="169"/>
    </row>
    <row r="78" spans="1:46" s="3" customFormat="1" ht="12.75">
      <c r="A78" s="8"/>
      <c r="B78" s="600"/>
      <c r="C78" s="601"/>
      <c r="D78" s="1010"/>
      <c r="E78" s="1010"/>
      <c r="F78" s="117"/>
      <c r="G78" s="10"/>
      <c r="H78" s="11"/>
      <c r="I78" s="6"/>
      <c r="J78" s="53"/>
      <c r="K78" s="126"/>
      <c r="L78" s="126"/>
      <c r="M78" s="31"/>
      <c r="N78" s="10"/>
      <c r="O78" s="11"/>
      <c r="P78" s="6"/>
      <c r="Q78" s="53"/>
      <c r="R78" s="126"/>
      <c r="S78" s="126"/>
      <c r="T78" s="31"/>
      <c r="U78" s="10"/>
      <c r="V78" s="6"/>
      <c r="W78" s="11"/>
      <c r="X78" s="53"/>
      <c r="Y78" s="126"/>
      <c r="Z78" s="31"/>
      <c r="AA78" s="10"/>
      <c r="AB78" s="11"/>
      <c r="AC78" s="11"/>
      <c r="AD78" s="53"/>
      <c r="AE78" s="126"/>
      <c r="AF78" s="255"/>
      <c r="AG78" s="10"/>
      <c r="AH78" s="6"/>
      <c r="AI78" s="11"/>
      <c r="AJ78" s="74"/>
      <c r="AK78" s="126"/>
      <c r="AL78" s="118"/>
      <c r="AM78" s="10"/>
      <c r="AN78" s="11"/>
      <c r="AO78" s="11"/>
      <c r="AP78" s="6"/>
      <c r="AQ78" s="67"/>
      <c r="AR78" s="50"/>
      <c r="AS78" s="63"/>
      <c r="AT78" s="169"/>
    </row>
    <row r="79" spans="1:46" s="3" customFormat="1" ht="12.75">
      <c r="A79" s="8"/>
      <c r="B79" s="947"/>
      <c r="C79" s="948"/>
      <c r="D79" s="1011"/>
      <c r="E79" s="1011"/>
      <c r="F79" s="745"/>
      <c r="G79" s="17"/>
      <c r="H79" s="19"/>
      <c r="I79" s="18"/>
      <c r="J79" s="56"/>
      <c r="K79" s="127"/>
      <c r="L79" s="127"/>
      <c r="M79" s="384"/>
      <c r="N79" s="17"/>
      <c r="O79" s="19"/>
      <c r="P79" s="18"/>
      <c r="Q79" s="56"/>
      <c r="R79" s="127"/>
      <c r="S79" s="127"/>
      <c r="T79" s="384"/>
      <c r="U79" s="17"/>
      <c r="V79" s="18"/>
      <c r="W79" s="19"/>
      <c r="X79" s="56"/>
      <c r="Y79" s="127"/>
      <c r="Z79" s="384"/>
      <c r="AA79" s="17"/>
      <c r="AB79" s="19"/>
      <c r="AC79" s="19"/>
      <c r="AD79" s="56"/>
      <c r="AE79" s="127"/>
      <c r="AF79" s="597"/>
      <c r="AG79" s="17"/>
      <c r="AH79" s="18"/>
      <c r="AI79" s="19"/>
      <c r="AJ79" s="199"/>
      <c r="AK79" s="127"/>
      <c r="AL79" s="384"/>
      <c r="AM79" s="17"/>
      <c r="AN79" s="19"/>
      <c r="AO79" s="19"/>
      <c r="AP79" s="18"/>
      <c r="AQ79" s="93"/>
      <c r="AR79" s="51"/>
      <c r="AS79" s="64"/>
      <c r="AT79" s="170"/>
    </row>
    <row r="80" spans="1:46" s="3" customFormat="1" ht="12.75">
      <c r="A80" s="8"/>
      <c r="B80" s="971">
        <v>24</v>
      </c>
      <c r="C80" s="601" t="s">
        <v>115</v>
      </c>
      <c r="D80" s="1010"/>
      <c r="E80" s="1010"/>
      <c r="F80" s="117"/>
      <c r="G80" s="10"/>
      <c r="H80" s="11"/>
      <c r="I80" s="6"/>
      <c r="J80" s="53"/>
      <c r="K80" s="126"/>
      <c r="L80" s="126"/>
      <c r="M80" s="31"/>
      <c r="N80" s="10"/>
      <c r="O80" s="11"/>
      <c r="P80" s="6"/>
      <c r="Q80" s="53"/>
      <c r="R80" s="126" t="s">
        <v>115</v>
      </c>
      <c r="S80" s="126"/>
      <c r="T80" s="31" t="s">
        <v>295</v>
      </c>
      <c r="U80" s="10"/>
      <c r="V80" s="6"/>
      <c r="W80" s="11"/>
      <c r="X80" s="53"/>
      <c r="Y80" s="126"/>
      <c r="Z80" s="31"/>
      <c r="AA80" s="10"/>
      <c r="AB80" s="11"/>
      <c r="AC80" s="11"/>
      <c r="AD80" s="53"/>
      <c r="AE80" s="126"/>
      <c r="AF80" s="255"/>
      <c r="AG80" s="13"/>
      <c r="AH80" s="13"/>
      <c r="AI80" s="11"/>
      <c r="AJ80" s="74"/>
      <c r="AK80" s="126"/>
      <c r="AL80" s="118"/>
      <c r="AM80" s="10"/>
      <c r="AN80" s="11"/>
      <c r="AO80" s="11"/>
      <c r="AP80" s="6"/>
      <c r="AQ80" s="67"/>
      <c r="AR80" s="50"/>
      <c r="AS80" s="63"/>
      <c r="AT80" s="169"/>
    </row>
    <row r="81" spans="1:46" s="3" customFormat="1" ht="12.75">
      <c r="A81" s="8"/>
      <c r="B81" s="600"/>
      <c r="C81" s="601"/>
      <c r="D81" s="1010"/>
      <c r="E81" s="1010"/>
      <c r="F81" s="117"/>
      <c r="G81" s="10"/>
      <c r="H81" s="11"/>
      <c r="I81" s="6"/>
      <c r="J81" s="53"/>
      <c r="K81" s="126"/>
      <c r="L81" s="126"/>
      <c r="M81" s="31"/>
      <c r="N81" s="10"/>
      <c r="O81" s="11"/>
      <c r="P81" s="6"/>
      <c r="Q81" s="53"/>
      <c r="R81" s="126"/>
      <c r="S81" s="126"/>
      <c r="T81" s="31"/>
      <c r="U81" s="10"/>
      <c r="V81" s="6"/>
      <c r="W81" s="11"/>
      <c r="X81" s="53"/>
      <c r="Y81" s="126"/>
      <c r="Z81" s="31"/>
      <c r="AA81" s="10"/>
      <c r="AB81" s="11"/>
      <c r="AC81" s="11"/>
      <c r="AD81" s="53"/>
      <c r="AE81" s="126"/>
      <c r="AF81" s="255"/>
      <c r="AG81" s="13"/>
      <c r="AH81" s="13"/>
      <c r="AI81" s="11"/>
      <c r="AJ81" s="74"/>
      <c r="AK81" s="126"/>
      <c r="AL81" s="118"/>
      <c r="AM81" s="10"/>
      <c r="AN81" s="11"/>
      <c r="AO81" s="11"/>
      <c r="AP81" s="6"/>
      <c r="AQ81" s="67"/>
      <c r="AR81" s="63"/>
      <c r="AS81" s="63"/>
      <c r="AT81" s="169"/>
    </row>
    <row r="82" spans="1:46" s="3" customFormat="1" ht="12.75">
      <c r="A82" s="8"/>
      <c r="B82" s="947"/>
      <c r="C82" s="948"/>
      <c r="D82" s="1011"/>
      <c r="E82" s="1011"/>
      <c r="F82" s="745"/>
      <c r="G82" s="17"/>
      <c r="H82" s="19"/>
      <c r="I82" s="18"/>
      <c r="J82" s="56"/>
      <c r="K82" s="127"/>
      <c r="L82" s="127"/>
      <c r="M82" s="384"/>
      <c r="N82" s="17"/>
      <c r="O82" s="19"/>
      <c r="P82" s="18"/>
      <c r="Q82" s="56"/>
      <c r="R82" s="127"/>
      <c r="S82" s="127"/>
      <c r="T82" s="389"/>
      <c r="U82" s="17"/>
      <c r="V82" s="18"/>
      <c r="W82" s="19"/>
      <c r="X82" s="56"/>
      <c r="Y82" s="127"/>
      <c r="Z82" s="384"/>
      <c r="AA82" s="17"/>
      <c r="AB82" s="19"/>
      <c r="AC82" s="19"/>
      <c r="AD82" s="56"/>
      <c r="AE82" s="127"/>
      <c r="AF82" s="597"/>
      <c r="AG82" s="21"/>
      <c r="AH82" s="21"/>
      <c r="AI82" s="19"/>
      <c r="AJ82" s="199"/>
      <c r="AK82" s="127"/>
      <c r="AL82" s="384"/>
      <c r="AM82" s="17"/>
      <c r="AN82" s="19"/>
      <c r="AO82" s="19"/>
      <c r="AP82" s="18"/>
      <c r="AQ82" s="93"/>
      <c r="AR82" s="51"/>
      <c r="AS82" s="64"/>
      <c r="AT82" s="170"/>
    </row>
    <row r="83" spans="1:46" s="3" customFormat="1" ht="12.75">
      <c r="A83" s="8"/>
      <c r="B83" s="703">
        <v>25</v>
      </c>
      <c r="C83" s="601" t="s">
        <v>117</v>
      </c>
      <c r="D83" s="1010"/>
      <c r="E83" s="1010"/>
      <c r="F83" s="117"/>
      <c r="G83" s="10"/>
      <c r="H83" s="11"/>
      <c r="I83" s="6"/>
      <c r="J83" s="53"/>
      <c r="K83" s="126"/>
      <c r="L83" s="126"/>
      <c r="M83" s="31"/>
      <c r="N83" s="10"/>
      <c r="O83" s="11"/>
      <c r="P83" s="6"/>
      <c r="Q83" s="53"/>
      <c r="R83" s="126"/>
      <c r="S83" s="126"/>
      <c r="T83" s="31"/>
      <c r="U83" s="10"/>
      <c r="V83" s="6"/>
      <c r="W83" s="11"/>
      <c r="X83" s="53"/>
      <c r="Y83" s="126" t="s">
        <v>117</v>
      </c>
      <c r="Z83" s="31" t="s">
        <v>479</v>
      </c>
      <c r="AA83" s="616" t="s">
        <v>233</v>
      </c>
      <c r="AB83" s="617"/>
      <c r="AC83" s="617"/>
      <c r="AD83" s="619"/>
      <c r="AE83" s="126"/>
      <c r="AF83" s="255"/>
      <c r="AG83" s="13"/>
      <c r="AH83" s="13"/>
      <c r="AI83" s="11"/>
      <c r="AJ83" s="74"/>
      <c r="AK83" s="126"/>
      <c r="AL83" s="255"/>
      <c r="AM83" s="15"/>
      <c r="AN83" s="11"/>
      <c r="AO83" s="11"/>
      <c r="AP83" s="6"/>
      <c r="AQ83" s="67"/>
      <c r="AR83" s="50"/>
      <c r="AS83" s="63"/>
      <c r="AT83" s="169"/>
    </row>
    <row r="84" spans="1:46" s="3" customFormat="1" ht="12.75">
      <c r="A84" s="8"/>
      <c r="B84" s="703"/>
      <c r="C84" s="601"/>
      <c r="D84" s="1010"/>
      <c r="E84" s="1010"/>
      <c r="F84" s="117"/>
      <c r="G84" s="10"/>
      <c r="H84" s="11"/>
      <c r="I84" s="6"/>
      <c r="J84" s="53"/>
      <c r="K84" s="126"/>
      <c r="L84" s="126"/>
      <c r="M84" s="31"/>
      <c r="N84" s="10"/>
      <c r="O84" s="11"/>
      <c r="P84" s="6"/>
      <c r="Q84" s="53"/>
      <c r="R84" s="126"/>
      <c r="S84" s="126"/>
      <c r="T84" s="31"/>
      <c r="U84" s="10"/>
      <c r="V84" s="6"/>
      <c r="W84" s="11"/>
      <c r="X84" s="53"/>
      <c r="Y84" s="126"/>
      <c r="Z84" s="31"/>
      <c r="AA84" s="616" t="s">
        <v>111</v>
      </c>
      <c r="AB84" s="617" t="s">
        <v>386</v>
      </c>
      <c r="AC84" s="617">
        <v>20</v>
      </c>
      <c r="AD84" s="619">
        <v>150</v>
      </c>
      <c r="AE84" s="126"/>
      <c r="AF84" s="255"/>
      <c r="AG84" s="13"/>
      <c r="AH84" s="13"/>
      <c r="AI84" s="11"/>
      <c r="AJ84" s="74"/>
      <c r="AK84" s="126"/>
      <c r="AL84" s="255"/>
      <c r="AM84" s="15"/>
      <c r="AN84" s="11"/>
      <c r="AO84" s="11"/>
      <c r="AP84" s="6"/>
      <c r="AQ84" s="67"/>
      <c r="AR84" s="50"/>
      <c r="AS84" s="63"/>
      <c r="AT84" s="169"/>
    </row>
    <row r="85" spans="1:46" s="3" customFormat="1" ht="12.75">
      <c r="A85" s="8"/>
      <c r="B85" s="703"/>
      <c r="C85" s="601"/>
      <c r="D85" s="1010"/>
      <c r="E85" s="1010"/>
      <c r="F85" s="117"/>
      <c r="G85" s="10"/>
      <c r="H85" s="11"/>
      <c r="I85" s="6"/>
      <c r="J85" s="53"/>
      <c r="K85" s="126"/>
      <c r="L85" s="126"/>
      <c r="M85" s="31"/>
      <c r="N85" s="10"/>
      <c r="O85" s="11"/>
      <c r="P85" s="6"/>
      <c r="Q85" s="53"/>
      <c r="R85" s="126"/>
      <c r="S85" s="126"/>
      <c r="T85" s="31"/>
      <c r="U85" s="10"/>
      <c r="V85" s="6"/>
      <c r="W85" s="11"/>
      <c r="X85" s="53"/>
      <c r="Y85" s="126"/>
      <c r="Z85" s="31"/>
      <c r="AA85" s="672" t="s">
        <v>359</v>
      </c>
      <c r="AB85" s="673"/>
      <c r="AC85" s="673"/>
      <c r="AD85" s="1065"/>
      <c r="AE85" s="126"/>
      <c r="AF85" s="255"/>
      <c r="AG85" s="13"/>
      <c r="AH85" s="13"/>
      <c r="AI85" s="11"/>
      <c r="AJ85" s="74"/>
      <c r="AK85" s="126"/>
      <c r="AL85" s="31"/>
      <c r="AM85" s="15"/>
      <c r="AN85" s="11"/>
      <c r="AO85" s="11"/>
      <c r="AP85" s="6"/>
      <c r="AQ85" s="67"/>
      <c r="AR85" s="50"/>
      <c r="AS85" s="63"/>
      <c r="AT85" s="169"/>
    </row>
    <row r="86" spans="1:46" s="3" customFormat="1" ht="12.75">
      <c r="A86" s="8"/>
      <c r="B86" s="866"/>
      <c r="C86" s="867"/>
      <c r="D86" s="1783"/>
      <c r="E86" s="1323"/>
      <c r="F86" s="1134"/>
      <c r="G86" s="17"/>
      <c r="H86" s="19"/>
      <c r="I86" s="19"/>
      <c r="J86" s="56"/>
      <c r="K86" s="127"/>
      <c r="L86" s="127"/>
      <c r="M86" s="384"/>
      <c r="N86" s="17"/>
      <c r="O86" s="19"/>
      <c r="P86" s="18"/>
      <c r="Q86" s="56"/>
      <c r="R86" s="127"/>
      <c r="S86" s="127"/>
      <c r="T86" s="384"/>
      <c r="U86" s="17"/>
      <c r="V86" s="18"/>
      <c r="W86" s="19"/>
      <c r="X86" s="56"/>
      <c r="Y86" s="127"/>
      <c r="Z86" s="384"/>
      <c r="AA86" s="669" t="s">
        <v>111</v>
      </c>
      <c r="AB86" s="670" t="s">
        <v>385</v>
      </c>
      <c r="AC86" s="670">
        <v>10</v>
      </c>
      <c r="AD86" s="1748">
        <v>110</v>
      </c>
      <c r="AE86" s="127"/>
      <c r="AF86" s="597"/>
      <c r="AG86" s="21"/>
      <c r="AH86" s="21"/>
      <c r="AI86" s="19"/>
      <c r="AJ86" s="199"/>
      <c r="AK86" s="127"/>
      <c r="AL86" s="384"/>
      <c r="AM86" s="17"/>
      <c r="AN86" s="19"/>
      <c r="AO86" s="19"/>
      <c r="AP86" s="18"/>
      <c r="AQ86" s="93"/>
      <c r="AR86" s="51"/>
      <c r="AS86" s="64"/>
      <c r="AT86" s="170"/>
    </row>
    <row r="87" spans="1:46" s="3" customFormat="1" ht="12.75">
      <c r="A87" s="8"/>
      <c r="B87" s="703">
        <v>26</v>
      </c>
      <c r="C87" s="601" t="s">
        <v>119</v>
      </c>
      <c r="D87" s="1010"/>
      <c r="E87" s="1010"/>
      <c r="F87" s="117"/>
      <c r="G87" s="10"/>
      <c r="H87" s="11"/>
      <c r="I87" s="6"/>
      <c r="J87" s="53"/>
      <c r="K87" s="126" t="s">
        <v>119</v>
      </c>
      <c r="L87" s="126"/>
      <c r="M87" s="31" t="s">
        <v>433</v>
      </c>
      <c r="N87" s="10"/>
      <c r="O87" s="11"/>
      <c r="P87" s="6"/>
      <c r="Q87" s="53"/>
      <c r="R87" s="126" t="s">
        <v>119</v>
      </c>
      <c r="S87" s="126"/>
      <c r="T87" s="31" t="s">
        <v>294</v>
      </c>
      <c r="U87" s="616"/>
      <c r="V87" s="618"/>
      <c r="W87" s="617"/>
      <c r="X87" s="619"/>
      <c r="Y87" s="126"/>
      <c r="Z87" s="31"/>
      <c r="AA87" s="10"/>
      <c r="AB87" s="11"/>
      <c r="AC87" s="11"/>
      <c r="AD87" s="53"/>
      <c r="AE87" s="126"/>
      <c r="AF87" s="255"/>
      <c r="AG87" s="13"/>
      <c r="AH87" s="13"/>
      <c r="AI87" s="11"/>
      <c r="AJ87" s="74"/>
      <c r="AK87" s="126"/>
      <c r="AL87" s="255"/>
      <c r="AM87" s="10"/>
      <c r="AN87" s="95"/>
      <c r="AO87" s="95"/>
      <c r="AP87" s="50"/>
      <c r="AQ87" s="67"/>
      <c r="AR87" s="50"/>
      <c r="AS87" s="63"/>
      <c r="AT87" s="169"/>
    </row>
    <row r="88" spans="1:46" s="3" customFormat="1" ht="12.75">
      <c r="A88" s="8"/>
      <c r="B88" s="946"/>
      <c r="C88" s="601"/>
      <c r="D88" s="1010"/>
      <c r="E88" s="1010"/>
      <c r="F88" s="117"/>
      <c r="G88" s="10"/>
      <c r="H88" s="11"/>
      <c r="I88" s="6"/>
      <c r="J88" s="53"/>
      <c r="K88" s="126"/>
      <c r="L88" s="126"/>
      <c r="M88" s="31"/>
      <c r="N88" s="10"/>
      <c r="O88" s="11"/>
      <c r="P88" s="6"/>
      <c r="Q88" s="53"/>
      <c r="R88" s="126"/>
      <c r="S88" s="126"/>
      <c r="T88" s="31"/>
      <c r="U88" s="612"/>
      <c r="V88" s="614"/>
      <c r="W88" s="613"/>
      <c r="X88" s="615"/>
      <c r="Y88" s="126"/>
      <c r="Z88" s="31"/>
      <c r="AA88" s="10"/>
      <c r="AB88" s="11"/>
      <c r="AC88" s="11"/>
      <c r="AD88" s="53"/>
      <c r="AE88" s="126"/>
      <c r="AF88" s="255"/>
      <c r="AG88" s="13"/>
      <c r="AH88" s="13"/>
      <c r="AI88" s="11"/>
      <c r="AJ88" s="74"/>
      <c r="AK88" s="126"/>
      <c r="AL88" s="255"/>
      <c r="AM88" s="15"/>
      <c r="AN88" s="11"/>
      <c r="AO88" s="11"/>
      <c r="AP88" s="6"/>
      <c r="AQ88" s="67"/>
      <c r="AR88" s="50"/>
      <c r="AS88" s="63"/>
      <c r="AT88" s="169"/>
    </row>
    <row r="89" spans="1:46" s="3" customFormat="1" ht="12.75">
      <c r="A89" s="8"/>
      <c r="B89" s="1136"/>
      <c r="C89" s="948"/>
      <c r="D89" s="1011"/>
      <c r="E89" s="1011"/>
      <c r="F89" s="745"/>
      <c r="G89" s="17"/>
      <c r="H89" s="19"/>
      <c r="I89" s="18"/>
      <c r="J89" s="56"/>
      <c r="K89" s="127"/>
      <c r="L89" s="127"/>
      <c r="M89" s="384"/>
      <c r="N89" s="17"/>
      <c r="O89" s="19"/>
      <c r="P89" s="18"/>
      <c r="Q89" s="56"/>
      <c r="R89" s="127"/>
      <c r="S89" s="127"/>
      <c r="T89" s="384"/>
      <c r="U89" s="630"/>
      <c r="V89" s="632"/>
      <c r="W89" s="631"/>
      <c r="X89" s="633"/>
      <c r="Y89" s="127"/>
      <c r="Z89" s="384"/>
      <c r="AA89" s="17"/>
      <c r="AB89" s="19"/>
      <c r="AC89" s="19"/>
      <c r="AD89" s="56"/>
      <c r="AE89" s="127"/>
      <c r="AF89" s="597"/>
      <c r="AG89" s="21"/>
      <c r="AH89" s="21"/>
      <c r="AI89" s="19"/>
      <c r="AJ89" s="199"/>
      <c r="AK89" s="127"/>
      <c r="AL89" s="597"/>
      <c r="AM89" s="30"/>
      <c r="AN89" s="19"/>
      <c r="AO89" s="19"/>
      <c r="AP89" s="18"/>
      <c r="AQ89" s="93"/>
      <c r="AR89" s="51"/>
      <c r="AS89" s="64"/>
      <c r="AT89" s="170"/>
    </row>
    <row r="90" spans="1:46" s="3" customFormat="1" ht="12.75">
      <c r="A90" s="8"/>
      <c r="B90" s="703">
        <v>27</v>
      </c>
      <c r="C90" s="601" t="s">
        <v>123</v>
      </c>
      <c r="D90" s="1010" t="s">
        <v>123</v>
      </c>
      <c r="E90" s="1010"/>
      <c r="F90" s="117" t="s">
        <v>124</v>
      </c>
      <c r="G90" s="10"/>
      <c r="H90" s="11"/>
      <c r="I90" s="6"/>
      <c r="J90" s="53"/>
      <c r="K90" s="126"/>
      <c r="L90" s="126"/>
      <c r="M90" s="31"/>
      <c r="N90" s="10"/>
      <c r="O90" s="11"/>
      <c r="P90" s="6"/>
      <c r="Q90" s="53"/>
      <c r="R90" s="126"/>
      <c r="S90" s="126"/>
      <c r="T90" s="31"/>
      <c r="U90" s="10"/>
      <c r="V90" s="6"/>
      <c r="W90" s="11"/>
      <c r="X90" s="53"/>
      <c r="Y90" s="126"/>
      <c r="Z90" s="31"/>
      <c r="AA90" s="10"/>
      <c r="AB90" s="11"/>
      <c r="AC90" s="11"/>
      <c r="AD90" s="53"/>
      <c r="AE90" s="126"/>
      <c r="AF90" s="255"/>
      <c r="AG90" s="13"/>
      <c r="AH90" s="13"/>
      <c r="AI90" s="11"/>
      <c r="AJ90" s="74"/>
      <c r="AK90" s="126"/>
      <c r="AL90" s="118"/>
      <c r="AM90" s="15"/>
      <c r="AN90" s="11"/>
      <c r="AO90" s="11"/>
      <c r="AP90" s="6"/>
      <c r="AQ90" s="67"/>
      <c r="AR90" s="50"/>
      <c r="AS90" s="63"/>
      <c r="AT90" s="169"/>
    </row>
    <row r="91" spans="1:46" s="3" customFormat="1" ht="12.75">
      <c r="A91" s="8"/>
      <c r="B91" s="946"/>
      <c r="C91" s="601"/>
      <c r="D91" s="1010"/>
      <c r="E91" s="1010"/>
      <c r="F91" s="117"/>
      <c r="G91" s="10"/>
      <c r="H91" s="11"/>
      <c r="I91" s="6"/>
      <c r="J91" s="53"/>
      <c r="K91" s="126"/>
      <c r="L91" s="126"/>
      <c r="M91" s="31"/>
      <c r="N91" s="10"/>
      <c r="O91" s="11"/>
      <c r="P91" s="11"/>
      <c r="Q91" s="50"/>
      <c r="R91" s="126"/>
      <c r="S91" s="126"/>
      <c r="T91" s="31"/>
      <c r="U91" s="10"/>
      <c r="V91" s="6"/>
      <c r="W91" s="11"/>
      <c r="X91" s="53"/>
      <c r="Y91" s="126"/>
      <c r="Z91" s="31"/>
      <c r="AA91" s="10"/>
      <c r="AB91" s="11"/>
      <c r="AC91" s="11"/>
      <c r="AD91" s="53"/>
      <c r="AE91" s="126"/>
      <c r="AF91" s="255"/>
      <c r="AG91" s="13"/>
      <c r="AH91" s="13"/>
      <c r="AI91" s="11"/>
      <c r="AJ91" s="74"/>
      <c r="AK91" s="126"/>
      <c r="AL91" s="255"/>
      <c r="AM91" s="10"/>
      <c r="AN91" s="11"/>
      <c r="AO91" s="11"/>
      <c r="AP91" s="145"/>
      <c r="AQ91" s="67"/>
      <c r="AR91" s="50"/>
      <c r="AS91" s="63"/>
      <c r="AT91" s="169"/>
    </row>
    <row r="92" spans="1:46" s="3" customFormat="1" ht="13.5" thickBot="1">
      <c r="A92" s="8"/>
      <c r="B92" s="907"/>
      <c r="C92" s="949"/>
      <c r="D92" s="1677"/>
      <c r="E92" s="1677"/>
      <c r="F92" s="746"/>
      <c r="G92" s="78"/>
      <c r="H92" s="79"/>
      <c r="I92" s="77"/>
      <c r="J92" s="76"/>
      <c r="K92" s="128"/>
      <c r="L92" s="128"/>
      <c r="M92" s="385"/>
      <c r="N92" s="78"/>
      <c r="O92" s="79"/>
      <c r="P92" s="79"/>
      <c r="Q92" s="80"/>
      <c r="R92" s="128"/>
      <c r="S92" s="128"/>
      <c r="T92" s="385"/>
      <c r="U92" s="78"/>
      <c r="V92" s="77"/>
      <c r="W92" s="79"/>
      <c r="X92" s="76"/>
      <c r="Y92" s="128"/>
      <c r="Z92" s="385"/>
      <c r="AA92" s="78"/>
      <c r="AB92" s="79"/>
      <c r="AC92" s="79"/>
      <c r="AD92" s="76"/>
      <c r="AE92" s="128"/>
      <c r="AF92" s="598"/>
      <c r="AG92" s="81"/>
      <c r="AH92" s="81"/>
      <c r="AI92" s="79"/>
      <c r="AJ92" s="200"/>
      <c r="AK92" s="128"/>
      <c r="AL92" s="385"/>
      <c r="AM92" s="78"/>
      <c r="AN92" s="79"/>
      <c r="AO92" s="79"/>
      <c r="AP92" s="77"/>
      <c r="AQ92" s="87"/>
      <c r="AR92" s="80"/>
      <c r="AS92" s="83"/>
      <c r="AT92" s="171"/>
    </row>
    <row r="93" spans="1:46" s="3" customFormat="1" ht="13.5" thickTop="1">
      <c r="A93" s="8"/>
      <c r="B93" s="703">
        <v>28</v>
      </c>
      <c r="C93" s="601" t="s">
        <v>126</v>
      </c>
      <c r="D93" s="1010"/>
      <c r="E93" s="1010"/>
      <c r="F93" s="117"/>
      <c r="G93" s="10"/>
      <c r="H93" s="11"/>
      <c r="I93" s="6"/>
      <c r="J93" s="53"/>
      <c r="K93" s="126"/>
      <c r="L93" s="126"/>
      <c r="M93" s="31"/>
      <c r="N93" s="10"/>
      <c r="O93" s="11"/>
      <c r="P93" s="6"/>
      <c r="Q93" s="53"/>
      <c r="R93" s="126"/>
      <c r="S93" s="126"/>
      <c r="T93" s="31"/>
      <c r="U93" s="10"/>
      <c r="V93" s="6"/>
      <c r="W93" s="11"/>
      <c r="X93" s="53"/>
      <c r="Y93" s="126" t="s">
        <v>126</v>
      </c>
      <c r="Z93" s="31" t="s">
        <v>478</v>
      </c>
      <c r="AA93" s="10"/>
      <c r="AB93" s="11"/>
      <c r="AC93" s="11"/>
      <c r="AD93" s="53"/>
      <c r="AE93" s="126"/>
      <c r="AF93" s="255"/>
      <c r="AG93" s="10"/>
      <c r="AH93" s="6"/>
      <c r="AI93" s="11"/>
      <c r="AJ93" s="74"/>
      <c r="AK93" s="126"/>
      <c r="AL93" s="118"/>
      <c r="AM93" s="10"/>
      <c r="AN93" s="11"/>
      <c r="AO93" s="11"/>
      <c r="AP93" s="6"/>
      <c r="AQ93" s="67"/>
      <c r="AR93" s="50"/>
      <c r="AS93" s="63"/>
      <c r="AT93" s="169"/>
    </row>
    <row r="94" spans="1:46" s="3" customFormat="1" ht="12.75">
      <c r="A94" s="8"/>
      <c r="B94" s="946"/>
      <c r="C94" s="601"/>
      <c r="D94" s="1010"/>
      <c r="E94" s="1010"/>
      <c r="F94" s="117"/>
      <c r="G94" s="10"/>
      <c r="H94" s="11"/>
      <c r="I94" s="6"/>
      <c r="J94" s="53"/>
      <c r="K94" s="126"/>
      <c r="L94" s="126"/>
      <c r="M94" s="31"/>
      <c r="N94" s="10"/>
      <c r="O94" s="11"/>
      <c r="P94" s="6"/>
      <c r="Q94" s="53"/>
      <c r="R94" s="126"/>
      <c r="S94" s="126"/>
      <c r="T94" s="31"/>
      <c r="U94" s="10"/>
      <c r="V94" s="6"/>
      <c r="W94" s="11"/>
      <c r="X94" s="53"/>
      <c r="Y94" s="126"/>
      <c r="Z94" s="31"/>
      <c r="AA94" s="10"/>
      <c r="AB94" s="11"/>
      <c r="AC94" s="11"/>
      <c r="AD94" s="53"/>
      <c r="AE94" s="126"/>
      <c r="AF94" s="31"/>
      <c r="AG94" s="10"/>
      <c r="AH94" s="6"/>
      <c r="AI94" s="11"/>
      <c r="AJ94" s="74"/>
      <c r="AK94" s="126"/>
      <c r="AL94" s="118"/>
      <c r="AM94" s="10"/>
      <c r="AN94" s="11"/>
      <c r="AO94" s="11"/>
      <c r="AP94" s="6"/>
      <c r="AQ94" s="67"/>
      <c r="AR94" s="50"/>
      <c r="AS94" s="63"/>
      <c r="AT94" s="169"/>
    </row>
    <row r="95" spans="1:46" s="18" customFormat="1" ht="12.75">
      <c r="A95" s="8"/>
      <c r="B95" s="1136"/>
      <c r="C95" s="948"/>
      <c r="D95" s="1011"/>
      <c r="E95" s="1011"/>
      <c r="F95" s="117"/>
      <c r="G95" s="17"/>
      <c r="H95" s="19"/>
      <c r="J95" s="56"/>
      <c r="K95" s="127"/>
      <c r="L95" s="127"/>
      <c r="M95" s="384"/>
      <c r="N95" s="17"/>
      <c r="O95" s="19"/>
      <c r="Q95" s="56"/>
      <c r="R95" s="127"/>
      <c r="S95" s="127"/>
      <c r="T95" s="31"/>
      <c r="U95" s="17"/>
      <c r="W95" s="19"/>
      <c r="X95" s="56"/>
      <c r="Y95" s="127"/>
      <c r="Z95" s="384"/>
      <c r="AA95" s="17"/>
      <c r="AB95" s="19"/>
      <c r="AC95" s="19"/>
      <c r="AD95" s="56"/>
      <c r="AE95" s="127"/>
      <c r="AF95" s="384"/>
      <c r="AG95" s="17"/>
      <c r="AI95" s="19"/>
      <c r="AJ95" s="199"/>
      <c r="AK95" s="127"/>
      <c r="AL95" s="384"/>
      <c r="AM95" s="17"/>
      <c r="AN95" s="19"/>
      <c r="AO95" s="19"/>
      <c r="AQ95" s="93"/>
      <c r="AR95" s="51"/>
      <c r="AS95" s="64"/>
      <c r="AT95" s="170"/>
    </row>
    <row r="96" spans="1:46" s="6" customFormat="1" ht="12.75">
      <c r="A96" s="28"/>
      <c r="B96" s="971">
        <v>29</v>
      </c>
      <c r="C96" s="601" t="s">
        <v>109</v>
      </c>
      <c r="D96" s="1010"/>
      <c r="E96" s="1010"/>
      <c r="F96" s="951"/>
      <c r="G96" s="15"/>
      <c r="H96" s="11"/>
      <c r="J96" s="53"/>
      <c r="K96" s="126"/>
      <c r="L96" s="126"/>
      <c r="M96" s="31"/>
      <c r="N96" s="10"/>
      <c r="O96" s="11"/>
      <c r="Q96" s="53"/>
      <c r="R96" s="126" t="s">
        <v>109</v>
      </c>
      <c r="S96" s="126"/>
      <c r="T96" s="387" t="s">
        <v>371</v>
      </c>
      <c r="U96" s="15"/>
      <c r="W96" s="11"/>
      <c r="X96" s="53"/>
      <c r="Y96" s="126"/>
      <c r="Z96" s="31"/>
      <c r="AA96" s="10"/>
      <c r="AB96" s="11"/>
      <c r="AC96" s="11"/>
      <c r="AD96" s="53"/>
      <c r="AE96" s="126"/>
      <c r="AF96" s="255"/>
      <c r="AG96" s="15"/>
      <c r="AH96" s="13"/>
      <c r="AI96" s="11"/>
      <c r="AJ96" s="74"/>
      <c r="AK96" s="126"/>
      <c r="AL96" s="599"/>
      <c r="AM96" s="15"/>
      <c r="AN96" s="11"/>
      <c r="AO96" s="11"/>
      <c r="AQ96" s="67"/>
      <c r="AR96" s="50"/>
      <c r="AS96" s="63"/>
      <c r="AT96" s="169"/>
    </row>
    <row r="97" spans="1:46" s="6" customFormat="1" ht="12.75">
      <c r="A97" s="28"/>
      <c r="B97" s="395"/>
      <c r="C97" s="601"/>
      <c r="D97" s="1010"/>
      <c r="E97" s="1010"/>
      <c r="F97" s="1118"/>
      <c r="G97" s="15"/>
      <c r="H97" s="11"/>
      <c r="J97" s="53"/>
      <c r="K97" s="126"/>
      <c r="L97" s="126"/>
      <c r="M97" s="31"/>
      <c r="N97" s="10"/>
      <c r="O97" s="11"/>
      <c r="Q97" s="53"/>
      <c r="R97" s="126"/>
      <c r="S97" s="126"/>
      <c r="T97" s="388"/>
      <c r="U97" s="15"/>
      <c r="W97" s="11"/>
      <c r="X97" s="53"/>
      <c r="Y97" s="126"/>
      <c r="Z97" s="31"/>
      <c r="AA97" s="10"/>
      <c r="AB97" s="11"/>
      <c r="AC97" s="11"/>
      <c r="AD97" s="53"/>
      <c r="AE97" s="126"/>
      <c r="AF97" s="255"/>
      <c r="AG97" s="15"/>
      <c r="AH97" s="13"/>
      <c r="AI97" s="11"/>
      <c r="AJ97" s="74"/>
      <c r="AK97" s="126"/>
      <c r="AL97" s="31"/>
      <c r="AM97" s="10"/>
      <c r="AN97" s="11"/>
      <c r="AO97" s="11"/>
      <c r="AQ97" s="67"/>
      <c r="AR97" s="50"/>
      <c r="AS97" s="63"/>
      <c r="AT97" s="169"/>
    </row>
    <row r="98" spans="1:46" s="6" customFormat="1" ht="12.75">
      <c r="A98" s="28"/>
      <c r="B98" s="866"/>
      <c r="C98" s="867"/>
      <c r="D98" s="1011"/>
      <c r="E98" s="1011"/>
      <c r="F98" s="1244"/>
      <c r="G98" s="1142"/>
      <c r="H98" s="1143"/>
      <c r="I98" s="1140"/>
      <c r="J98" s="1139"/>
      <c r="K98" s="1140"/>
      <c r="L98" s="1140"/>
      <c r="M98" s="1144"/>
      <c r="N98" s="1145"/>
      <c r="O98" s="1143"/>
      <c r="P98" s="1140"/>
      <c r="Q98" s="1139"/>
      <c r="R98" s="1140"/>
      <c r="S98" s="1140"/>
      <c r="T98" s="1141"/>
      <c r="U98" s="30"/>
      <c r="V98" s="18"/>
      <c r="W98" s="19"/>
      <c r="X98" s="56"/>
      <c r="Y98" s="127"/>
      <c r="Z98" s="384"/>
      <c r="AA98" s="17"/>
      <c r="AB98" s="19"/>
      <c r="AC98" s="19"/>
      <c r="AD98" s="56"/>
      <c r="AE98" s="127"/>
      <c r="AF98" s="597"/>
      <c r="AG98" s="30"/>
      <c r="AH98" s="21"/>
      <c r="AI98" s="19"/>
      <c r="AJ98" s="199"/>
      <c r="AK98" s="127"/>
      <c r="AL98" s="384"/>
      <c r="AM98" s="17"/>
      <c r="AN98" s="19"/>
      <c r="AO98" s="19"/>
      <c r="AP98" s="18"/>
      <c r="AQ98" s="93"/>
      <c r="AR98" s="51"/>
      <c r="AS98" s="64"/>
      <c r="AT98" s="170"/>
    </row>
    <row r="99" spans="1:46" s="6" customFormat="1" ht="12.75">
      <c r="A99" s="28"/>
      <c r="B99" s="971">
        <v>30</v>
      </c>
      <c r="C99" s="601" t="s">
        <v>112</v>
      </c>
      <c r="D99" s="1010"/>
      <c r="E99" s="1010"/>
      <c r="F99" s="117"/>
      <c r="G99" s="10"/>
      <c r="H99" s="11"/>
      <c r="J99" s="53"/>
      <c r="K99" s="126" t="s">
        <v>112</v>
      </c>
      <c r="L99" s="126"/>
      <c r="M99" s="255" t="s">
        <v>433</v>
      </c>
      <c r="N99" s="10"/>
      <c r="O99" s="11"/>
      <c r="Q99" s="53"/>
      <c r="R99" s="126"/>
      <c r="S99" s="126"/>
      <c r="T99" s="31"/>
      <c r="U99" s="10"/>
      <c r="W99" s="11"/>
      <c r="X99" s="53"/>
      <c r="Y99" s="126"/>
      <c r="Z99" s="31"/>
      <c r="AA99" s="10"/>
      <c r="AB99" s="11"/>
      <c r="AC99" s="11"/>
      <c r="AD99" s="53"/>
      <c r="AE99" s="126"/>
      <c r="AF99" s="752"/>
      <c r="AG99" s="11"/>
      <c r="AI99" s="11"/>
      <c r="AJ99" s="74"/>
      <c r="AK99" s="126"/>
      <c r="AL99" s="118"/>
      <c r="AM99" s="10"/>
      <c r="AN99" s="11"/>
      <c r="AO99" s="11"/>
      <c r="AQ99" s="67"/>
      <c r="AR99" s="50"/>
      <c r="AS99" s="63"/>
      <c r="AT99" s="169"/>
    </row>
    <row r="100" spans="1:46" s="6" customFormat="1" ht="12.75">
      <c r="A100" s="28"/>
      <c r="B100" s="395"/>
      <c r="C100" s="601"/>
      <c r="D100" s="1010"/>
      <c r="E100" s="1010"/>
      <c r="F100" s="117"/>
      <c r="G100" s="10"/>
      <c r="H100" s="11"/>
      <c r="J100" s="53"/>
      <c r="K100" s="126"/>
      <c r="L100" s="126"/>
      <c r="M100" s="31"/>
      <c r="N100" s="10"/>
      <c r="O100" s="11"/>
      <c r="Q100" s="53"/>
      <c r="R100" s="126"/>
      <c r="S100" s="126"/>
      <c r="T100" s="31"/>
      <c r="U100" s="10"/>
      <c r="W100" s="11"/>
      <c r="X100" s="53"/>
      <c r="Y100" s="126"/>
      <c r="Z100" s="31"/>
      <c r="AA100" s="10"/>
      <c r="AB100" s="11"/>
      <c r="AC100" s="11"/>
      <c r="AD100" s="53"/>
      <c r="AE100" s="126"/>
      <c r="AF100" s="752"/>
      <c r="AG100" s="11"/>
      <c r="AI100" s="11"/>
      <c r="AJ100" s="74"/>
      <c r="AK100" s="126"/>
      <c r="AL100" s="118"/>
      <c r="AM100" s="10"/>
      <c r="AN100" s="11"/>
      <c r="AO100" s="11"/>
      <c r="AQ100" s="67"/>
      <c r="AR100" s="50"/>
      <c r="AS100" s="63"/>
      <c r="AT100" s="169"/>
    </row>
    <row r="101" spans="1:46" ht="12.75">
      <c r="A101" s="48"/>
      <c r="B101" s="866"/>
      <c r="C101" s="948"/>
      <c r="D101" s="1011"/>
      <c r="E101" s="1011"/>
      <c r="F101" s="745"/>
      <c r="G101" s="17"/>
      <c r="H101" s="19"/>
      <c r="I101" s="18"/>
      <c r="J101" s="56"/>
      <c r="K101" s="127"/>
      <c r="L101" s="127"/>
      <c r="M101" s="384"/>
      <c r="N101" s="17"/>
      <c r="O101" s="19"/>
      <c r="P101" s="18"/>
      <c r="Q101" s="56"/>
      <c r="R101" s="127"/>
      <c r="S101" s="127"/>
      <c r="T101" s="384"/>
      <c r="U101" s="17"/>
      <c r="V101" s="18"/>
      <c r="W101" s="19"/>
      <c r="X101" s="56"/>
      <c r="Y101" s="127"/>
      <c r="Z101" s="384"/>
      <c r="AA101" s="17"/>
      <c r="AB101" s="19"/>
      <c r="AC101" s="19"/>
      <c r="AD101" s="56"/>
      <c r="AE101" s="127"/>
      <c r="AF101" s="597"/>
      <c r="AG101" s="19"/>
      <c r="AH101" s="18"/>
      <c r="AI101" s="19"/>
      <c r="AJ101" s="199"/>
      <c r="AK101" s="127"/>
      <c r="AL101" s="384"/>
      <c r="AM101" s="17"/>
      <c r="AN101" s="19"/>
      <c r="AO101" s="19"/>
      <c r="AP101" s="18"/>
      <c r="AQ101" s="93"/>
      <c r="AR101" s="51"/>
      <c r="AS101" s="64"/>
      <c r="AT101" s="170"/>
    </row>
    <row r="102" spans="1:46" ht="12.75">
      <c r="A102" s="8"/>
      <c r="B102" s="971">
        <v>31</v>
      </c>
      <c r="C102" s="950" t="s">
        <v>115</v>
      </c>
      <c r="D102" s="1668"/>
      <c r="E102" s="1668"/>
      <c r="F102" s="393"/>
      <c r="G102" s="98"/>
      <c r="H102" s="11"/>
      <c r="I102" s="6"/>
      <c r="J102" s="53"/>
      <c r="K102" s="126"/>
      <c r="L102" s="126"/>
      <c r="M102" s="31"/>
      <c r="N102" s="10"/>
      <c r="O102" s="11"/>
      <c r="P102" s="6"/>
      <c r="Q102" s="53"/>
      <c r="R102" s="126" t="s">
        <v>115</v>
      </c>
      <c r="S102" s="126"/>
      <c r="T102" s="31" t="s">
        <v>372</v>
      </c>
      <c r="U102" s="10"/>
      <c r="V102" s="6"/>
      <c r="W102" s="11"/>
      <c r="X102" s="53"/>
      <c r="Y102" s="126"/>
      <c r="Z102" s="31"/>
      <c r="AA102" s="10"/>
      <c r="AB102" s="11"/>
      <c r="AC102" s="11"/>
      <c r="AD102" s="53"/>
      <c r="AE102" s="126"/>
      <c r="AF102" s="255"/>
      <c r="AG102" s="13"/>
      <c r="AH102" s="13"/>
      <c r="AI102" s="11"/>
      <c r="AJ102" s="74"/>
      <c r="AK102" s="126"/>
      <c r="AL102" s="118"/>
      <c r="AM102" s="10"/>
      <c r="AN102" s="11"/>
      <c r="AO102" s="11"/>
      <c r="AP102" s="6"/>
      <c r="AQ102" s="67"/>
      <c r="AR102" s="50"/>
      <c r="AS102" s="63"/>
      <c r="AT102" s="169"/>
    </row>
    <row r="103" spans="1:46" ht="14.25" customHeight="1">
      <c r="A103" s="8"/>
      <c r="B103" s="395"/>
      <c r="C103" s="601"/>
      <c r="D103" s="1010"/>
      <c r="E103" s="1010"/>
      <c r="F103" s="117"/>
      <c r="G103" s="10"/>
      <c r="H103" s="11"/>
      <c r="I103" s="6"/>
      <c r="J103" s="53"/>
      <c r="K103" s="126"/>
      <c r="L103" s="126"/>
      <c r="M103" s="31"/>
      <c r="N103" s="10"/>
      <c r="O103" s="11"/>
      <c r="P103" s="6"/>
      <c r="Q103" s="53"/>
      <c r="R103" s="126"/>
      <c r="S103" s="126"/>
      <c r="T103" s="31"/>
      <c r="U103" s="10"/>
      <c r="V103" s="6"/>
      <c r="W103" s="11"/>
      <c r="X103" s="53"/>
      <c r="Y103" s="126"/>
      <c r="Z103" s="31"/>
      <c r="AA103" s="10"/>
      <c r="AB103" s="11"/>
      <c r="AC103" s="11"/>
      <c r="AD103" s="53"/>
      <c r="AE103" s="126"/>
      <c r="AF103" s="255"/>
      <c r="AG103" s="13"/>
      <c r="AH103" s="13"/>
      <c r="AI103" s="11"/>
      <c r="AJ103" s="74"/>
      <c r="AK103" s="126"/>
      <c r="AL103" s="118"/>
      <c r="AM103" s="10"/>
      <c r="AN103" s="11"/>
      <c r="AO103" s="11"/>
      <c r="AP103" s="6"/>
      <c r="AQ103" s="67"/>
      <c r="AR103" s="50"/>
      <c r="AS103" s="63"/>
      <c r="AT103" s="169"/>
    </row>
    <row r="104" spans="1:46" ht="12.75">
      <c r="A104" s="8"/>
      <c r="B104" s="866"/>
      <c r="C104" s="948"/>
      <c r="D104" s="1011"/>
      <c r="E104" s="1011"/>
      <c r="F104" s="745"/>
      <c r="G104" s="17"/>
      <c r="H104" s="19"/>
      <c r="I104" s="384"/>
      <c r="J104" s="56"/>
      <c r="K104" s="127"/>
      <c r="L104" s="127"/>
      <c r="M104" s="384"/>
      <c r="N104" s="17"/>
      <c r="O104" s="19"/>
      <c r="P104" s="18"/>
      <c r="Q104" s="56"/>
      <c r="R104" s="127"/>
      <c r="S104" s="127"/>
      <c r="T104" s="384"/>
      <c r="U104" s="17"/>
      <c r="V104" s="18"/>
      <c r="W104" s="19"/>
      <c r="X104" s="56"/>
      <c r="Y104" s="127"/>
      <c r="Z104" s="384"/>
      <c r="AA104" s="17"/>
      <c r="AB104" s="19"/>
      <c r="AC104" s="19"/>
      <c r="AD104" s="56"/>
      <c r="AE104" s="127"/>
      <c r="AF104" s="597"/>
      <c r="AG104" s="21"/>
      <c r="AH104" s="21"/>
      <c r="AI104" s="19"/>
      <c r="AJ104" s="199"/>
      <c r="AK104" s="127"/>
      <c r="AL104" s="384"/>
      <c r="AM104" s="17"/>
      <c r="AN104" s="19"/>
      <c r="AO104" s="19"/>
      <c r="AP104" s="18"/>
      <c r="AQ104" s="93"/>
      <c r="AR104" s="51"/>
      <c r="AS104" s="64"/>
      <c r="AT104" s="170"/>
    </row>
    <row r="105" spans="1:46" ht="12.75">
      <c r="A105" s="48"/>
      <c r="B105" s="292"/>
      <c r="C105" s="292"/>
      <c r="D105" s="1010"/>
      <c r="E105" s="1010"/>
      <c r="F105" s="117"/>
      <c r="G105" s="40"/>
      <c r="H105" s="6"/>
      <c r="I105" s="6"/>
      <c r="J105" s="6"/>
      <c r="K105" s="126"/>
      <c r="L105" s="126"/>
      <c r="M105" s="31"/>
      <c r="N105" s="40"/>
      <c r="O105" s="6"/>
      <c r="P105" s="6"/>
      <c r="Q105" s="6"/>
      <c r="R105" s="126"/>
      <c r="S105" s="126"/>
      <c r="T105" s="31"/>
      <c r="U105" s="40"/>
      <c r="V105" s="6"/>
      <c r="W105" s="6"/>
      <c r="X105" s="6"/>
      <c r="Y105" s="126"/>
      <c r="Z105" s="31"/>
      <c r="AA105" s="40"/>
      <c r="AB105" s="6"/>
      <c r="AC105" s="6"/>
      <c r="AD105" s="6"/>
      <c r="AE105" s="126"/>
      <c r="AF105" s="31"/>
      <c r="AG105" s="6"/>
      <c r="AH105" s="6"/>
      <c r="AI105" s="6"/>
      <c r="AJ105" s="74"/>
      <c r="AK105" s="126"/>
      <c r="AL105" s="31"/>
      <c r="AM105" s="40"/>
      <c r="AN105" s="6"/>
      <c r="AO105" s="6"/>
      <c r="AP105" s="6"/>
      <c r="AQ105" s="6"/>
      <c r="AR105" s="6"/>
      <c r="AS105" s="6"/>
      <c r="AT105" s="12"/>
    </row>
    <row r="106" spans="1:46" ht="18">
      <c r="A106" s="162"/>
      <c r="B106" s="1255" t="s">
        <v>558</v>
      </c>
      <c r="C106" s="852"/>
      <c r="D106" s="1784"/>
      <c r="E106" s="1784"/>
      <c r="F106" s="1706"/>
      <c r="G106" s="836"/>
      <c r="H106" s="58"/>
      <c r="I106" s="58"/>
      <c r="J106" s="954"/>
      <c r="K106" s="129"/>
      <c r="L106" s="129"/>
      <c r="M106" s="1713" t="s">
        <v>557</v>
      </c>
      <c r="N106" s="956"/>
      <c r="O106" s="953"/>
      <c r="P106" s="157"/>
      <c r="Q106" s="39"/>
      <c r="R106" s="117"/>
      <c r="S106" s="117"/>
      <c r="T106" s="956" t="s">
        <v>1000</v>
      </c>
      <c r="U106" s="58"/>
      <c r="V106" s="39"/>
      <c r="W106" s="39"/>
      <c r="X106" s="31"/>
      <c r="Y106" s="117"/>
      <c r="Z106" s="31"/>
      <c r="AA106" s="22"/>
      <c r="AB106" s="6"/>
      <c r="AC106" s="22"/>
      <c r="AD106" s="22"/>
      <c r="AE106" s="117"/>
      <c r="AF106" s="58"/>
      <c r="AG106" s="22"/>
      <c r="AH106" s="39"/>
      <c r="AI106" s="39"/>
      <c r="AJ106" s="190"/>
      <c r="AK106" s="126"/>
      <c r="AL106" s="39"/>
      <c r="AO106" s="22"/>
      <c r="AP106" s="39"/>
      <c r="AQ106" s="39"/>
      <c r="AR106" s="39"/>
      <c r="AS106" s="1909" t="s">
        <v>351</v>
      </c>
      <c r="AT106" s="1910"/>
    </row>
    <row r="107" spans="1:46" ht="13.5" thickBot="1">
      <c r="A107" s="47"/>
      <c r="B107" s="1707"/>
      <c r="C107" s="1707"/>
      <c r="D107" s="1268"/>
      <c r="E107" s="1268"/>
      <c r="F107" s="1708"/>
      <c r="G107" s="7"/>
      <c r="H107" s="5"/>
      <c r="I107" s="7"/>
      <c r="J107" s="7"/>
      <c r="K107" s="131"/>
      <c r="L107" s="131"/>
      <c r="M107" s="26"/>
      <c r="N107" s="7"/>
      <c r="O107" s="5"/>
      <c r="P107" s="7"/>
      <c r="Q107" s="7"/>
      <c r="R107" s="131"/>
      <c r="S107" s="131"/>
      <c r="T107" s="26"/>
      <c r="U107" s="7"/>
      <c r="V107" s="5"/>
      <c r="W107" s="7"/>
      <c r="X107" s="7"/>
      <c r="Y107" s="131"/>
      <c r="Z107" s="26"/>
      <c r="AA107" s="7"/>
      <c r="AB107" s="5"/>
      <c r="AC107" s="7"/>
      <c r="AD107" s="7"/>
      <c r="AE107" s="131"/>
      <c r="AF107" s="26"/>
      <c r="AG107" s="7"/>
      <c r="AH107" s="7"/>
      <c r="AI107" s="7"/>
      <c r="AJ107" s="71"/>
      <c r="AK107" s="131"/>
      <c r="AL107" s="26"/>
      <c r="AM107" s="7"/>
      <c r="AN107" s="5"/>
      <c r="AO107" s="7"/>
      <c r="AP107" s="7"/>
      <c r="AQ107" s="7"/>
      <c r="AR107" s="7"/>
      <c r="AS107" s="7"/>
      <c r="AT107" s="25"/>
    </row>
    <row r="108" spans="2:46" ht="13.5" thickTop="1">
      <c r="B108" s="151"/>
      <c r="C108" s="151"/>
      <c r="F108" s="1709"/>
      <c r="Z108" s="39"/>
      <c r="AA108" s="22"/>
      <c r="AB108" s="6"/>
      <c r="AC108" s="22"/>
      <c r="AD108" s="22"/>
      <c r="AK108" s="126"/>
      <c r="AL108" s="1348"/>
      <c r="AP108" s="49"/>
      <c r="AQ108" s="22"/>
      <c r="AR108" s="22"/>
      <c r="AS108" s="22"/>
      <c r="AT108" s="22"/>
    </row>
    <row r="109" spans="2:46" ht="12.75">
      <c r="B109" s="151"/>
      <c r="C109" s="151"/>
      <c r="F109" s="1709"/>
      <c r="J109" s="109"/>
      <c r="K109" s="228"/>
      <c r="L109" s="228"/>
      <c r="M109" s="348"/>
      <c r="N109" s="109"/>
      <c r="O109" s="110"/>
      <c r="P109" s="109"/>
      <c r="Q109" s="109"/>
      <c r="R109" s="228"/>
      <c r="S109" s="228"/>
      <c r="T109" s="348"/>
      <c r="U109" s="109"/>
      <c r="V109" s="110"/>
      <c r="W109" s="109"/>
      <c r="X109" s="109"/>
      <c r="Y109" s="228"/>
      <c r="Z109" s="748"/>
      <c r="AA109" s="111"/>
      <c r="AB109" s="114"/>
      <c r="AC109" s="111"/>
      <c r="AD109" s="111"/>
      <c r="AE109" s="228"/>
      <c r="AF109" s="348"/>
      <c r="AG109" s="109"/>
      <c r="AH109" s="109"/>
      <c r="AI109" s="109"/>
      <c r="AJ109" s="109"/>
      <c r="AK109" s="130"/>
      <c r="AL109" s="39"/>
      <c r="AP109" s="22"/>
      <c r="AQ109" s="22"/>
      <c r="AR109" s="22"/>
      <c r="AS109" s="22"/>
      <c r="AT109" s="22"/>
    </row>
    <row r="110" spans="2:46" ht="12.75">
      <c r="B110" s="151"/>
      <c r="C110" s="151"/>
      <c r="F110" s="1709"/>
      <c r="J110" s="109"/>
      <c r="K110" s="228"/>
      <c r="L110" s="228"/>
      <c r="M110" s="348"/>
      <c r="N110" s="109"/>
      <c r="O110" s="110"/>
      <c r="P110" s="58"/>
      <c r="Q110" s="157"/>
      <c r="R110" s="31"/>
      <c r="S110" s="31"/>
      <c r="T110" s="138"/>
      <c r="U110" s="39"/>
      <c r="V110" s="31"/>
      <c r="W110" s="39"/>
      <c r="X110" s="39"/>
      <c r="Y110" s="228"/>
      <c r="Z110" s="348"/>
      <c r="AA110" s="109"/>
      <c r="AB110" s="110"/>
      <c r="AC110" s="109"/>
      <c r="AD110" s="109"/>
      <c r="AE110" s="31"/>
      <c r="AF110" s="117"/>
      <c r="AG110" s="31"/>
      <c r="AH110" s="109"/>
      <c r="AI110" s="109"/>
      <c r="AJ110" s="109"/>
      <c r="AK110" s="228"/>
      <c r="AP110" s="22"/>
      <c r="AQ110" s="22"/>
      <c r="AR110" s="22"/>
      <c r="AS110" s="22"/>
      <c r="AT110" s="22"/>
    </row>
    <row r="111" spans="2:37" ht="12.75">
      <c r="B111" s="151"/>
      <c r="C111" s="151"/>
      <c r="F111" s="1709"/>
      <c r="J111" s="109"/>
      <c r="K111" s="228"/>
      <c r="L111" s="228"/>
      <c r="M111" s="348"/>
      <c r="N111" s="109"/>
      <c r="O111" s="110"/>
      <c r="P111" s="109"/>
      <c r="Q111" s="109"/>
      <c r="R111" s="228"/>
      <c r="S111" s="228"/>
      <c r="T111" s="348"/>
      <c r="U111" s="109"/>
      <c r="V111" s="110"/>
      <c r="W111" s="109"/>
      <c r="X111" s="109"/>
      <c r="Y111" s="228"/>
      <c r="Z111" s="348"/>
      <c r="AA111" s="109"/>
      <c r="AB111" s="110"/>
      <c r="AC111" s="109"/>
      <c r="AD111" s="109"/>
      <c r="AE111" s="228"/>
      <c r="AF111" s="348"/>
      <c r="AG111" s="109"/>
      <c r="AH111" s="109"/>
      <c r="AI111" s="109"/>
      <c r="AJ111" s="109"/>
      <c r="AK111" s="228"/>
    </row>
    <row r="112" spans="2:37" ht="12.75">
      <c r="B112" s="151"/>
      <c r="C112" s="151"/>
      <c r="F112" s="116"/>
      <c r="G112" s="191"/>
      <c r="H112" s="31"/>
      <c r="I112" s="117"/>
      <c r="J112" s="39"/>
      <c r="K112" s="31"/>
      <c r="L112" s="31"/>
      <c r="M112" s="116"/>
      <c r="N112" s="163"/>
      <c r="O112" s="117"/>
      <c r="P112" s="117"/>
      <c r="Q112" s="39"/>
      <c r="R112" s="31"/>
      <c r="S112" s="31"/>
      <c r="T112" s="31"/>
      <c r="U112" s="115"/>
      <c r="V112" s="31"/>
      <c r="W112" s="117"/>
      <c r="X112" s="39"/>
      <c r="Y112" s="31"/>
      <c r="Z112" s="39"/>
      <c r="AA112" s="39"/>
      <c r="AB112" s="31"/>
      <c r="AC112" s="117"/>
      <c r="AD112" s="107"/>
      <c r="AE112" s="31"/>
      <c r="AF112" s="31"/>
      <c r="AG112" s="157"/>
      <c r="AH112" s="39"/>
      <c r="AI112" s="138"/>
      <c r="AJ112" s="39"/>
      <c r="AK112" s="31"/>
    </row>
    <row r="113" spans="2:6" ht="12.75">
      <c r="B113" s="151"/>
      <c r="C113" s="151"/>
      <c r="F113" s="1709"/>
    </row>
    <row r="114" spans="2:6" ht="12.75">
      <c r="B114" s="151"/>
      <c r="C114" s="151"/>
      <c r="F114" s="1709"/>
    </row>
    <row r="115" spans="2:6" ht="12.75">
      <c r="B115" s="151"/>
      <c r="C115" s="151"/>
      <c r="F115" s="1709"/>
    </row>
    <row r="116" spans="2:6" ht="12.75">
      <c r="B116" s="151"/>
      <c r="C116" s="151"/>
      <c r="F116" s="1709"/>
    </row>
    <row r="117" spans="2:6" ht="12.75">
      <c r="B117" s="151"/>
      <c r="C117" s="151"/>
      <c r="F117" s="1709"/>
    </row>
    <row r="118" spans="2:6" ht="12.75">
      <c r="B118" s="151"/>
      <c r="C118" s="151"/>
      <c r="F118" s="1709"/>
    </row>
    <row r="119" spans="2:6" ht="12.75">
      <c r="B119" s="151"/>
      <c r="C119" s="151"/>
      <c r="F119" s="1709"/>
    </row>
    <row r="120" spans="2:6" ht="12.75">
      <c r="B120" s="151"/>
      <c r="C120" s="151"/>
      <c r="F120" s="1709"/>
    </row>
    <row r="121" spans="2:6" ht="12.75">
      <c r="B121" s="151"/>
      <c r="C121" s="151"/>
      <c r="F121" s="1709"/>
    </row>
    <row r="122" spans="2:6" ht="12.75">
      <c r="B122" s="151"/>
      <c r="C122" s="151"/>
      <c r="F122" s="1709"/>
    </row>
    <row r="123" spans="2:6" ht="12.75">
      <c r="B123" s="151"/>
      <c r="C123" s="151"/>
      <c r="F123" s="1709"/>
    </row>
    <row r="124" spans="2:6" ht="12.75">
      <c r="B124" s="151"/>
      <c r="C124" s="151"/>
      <c r="F124" s="1709"/>
    </row>
    <row r="125" spans="2:6" ht="12.75">
      <c r="B125" s="151"/>
      <c r="C125" s="151"/>
      <c r="F125" s="1709"/>
    </row>
    <row r="126" spans="2:6" ht="12.75">
      <c r="B126" s="151"/>
      <c r="C126" s="151"/>
      <c r="F126" s="1709"/>
    </row>
    <row r="127" spans="2:6" ht="12.75">
      <c r="B127" s="151"/>
      <c r="C127" s="151"/>
      <c r="F127" s="1709"/>
    </row>
    <row r="128" spans="2:6" ht="12.75">
      <c r="B128" s="151"/>
      <c r="C128" s="151"/>
      <c r="F128" s="1709"/>
    </row>
    <row r="129" spans="2:6" ht="12.75">
      <c r="B129" s="151"/>
      <c r="C129" s="151"/>
      <c r="F129" s="1709"/>
    </row>
    <row r="130" spans="2:6" ht="12.75">
      <c r="B130" s="151"/>
      <c r="C130" s="151"/>
      <c r="F130" s="1709"/>
    </row>
    <row r="131" spans="2:6" ht="12.75">
      <c r="B131" s="151"/>
      <c r="C131" s="151"/>
      <c r="F131" s="1709"/>
    </row>
    <row r="132" spans="2:6" ht="12.75">
      <c r="B132" s="151"/>
      <c r="C132" s="151"/>
      <c r="F132" s="1709"/>
    </row>
    <row r="133" spans="2:6" ht="12.75">
      <c r="B133" s="151"/>
      <c r="C133" s="151"/>
      <c r="F133" s="1709"/>
    </row>
    <row r="134" spans="2:6" ht="12.75">
      <c r="B134" s="151"/>
      <c r="C134" s="151"/>
      <c r="F134" s="1709"/>
    </row>
    <row r="135" spans="2:6" ht="12.75">
      <c r="B135" s="151"/>
      <c r="C135" s="151"/>
      <c r="F135" s="1709"/>
    </row>
    <row r="136" spans="2:6" ht="12.75">
      <c r="B136" s="151"/>
      <c r="C136" s="151"/>
      <c r="F136" s="1709"/>
    </row>
    <row r="137" spans="2:6" ht="12.75">
      <c r="B137" s="151"/>
      <c r="C137" s="151"/>
      <c r="F137" s="1709"/>
    </row>
    <row r="138" spans="2:6" ht="12.75">
      <c r="B138" s="151"/>
      <c r="C138" s="151"/>
      <c r="F138" s="1709"/>
    </row>
    <row r="139" spans="2:6" ht="12.75">
      <c r="B139" s="151"/>
      <c r="C139" s="151"/>
      <c r="F139" s="1709"/>
    </row>
    <row r="140" spans="2:6" ht="12.75">
      <c r="B140" s="151"/>
      <c r="C140" s="151"/>
      <c r="F140" s="1709"/>
    </row>
    <row r="141" spans="2:6" ht="12.75">
      <c r="B141" s="151"/>
      <c r="C141" s="151"/>
      <c r="F141" s="1709"/>
    </row>
    <row r="142" spans="2:6" ht="12.75">
      <c r="B142" s="151"/>
      <c r="C142" s="151"/>
      <c r="F142" s="1709"/>
    </row>
    <row r="143" spans="2:6" ht="12.75">
      <c r="B143" s="151"/>
      <c r="C143" s="151"/>
      <c r="F143" s="1709"/>
    </row>
    <row r="144" spans="2:6" ht="12.75">
      <c r="B144" s="151"/>
      <c r="C144" s="151"/>
      <c r="F144" s="1709"/>
    </row>
    <row r="145" spans="2:6" ht="12.75">
      <c r="B145" s="151"/>
      <c r="C145" s="151"/>
      <c r="F145" s="1709"/>
    </row>
    <row r="146" spans="2:6" ht="12.75">
      <c r="B146" s="151"/>
      <c r="C146" s="151"/>
      <c r="F146" s="1709"/>
    </row>
    <row r="147" spans="2:6" ht="12.75">
      <c r="B147" s="151"/>
      <c r="C147" s="151"/>
      <c r="F147" s="1709"/>
    </row>
    <row r="148" spans="2:6" ht="12.75">
      <c r="B148" s="151"/>
      <c r="C148" s="151"/>
      <c r="F148" s="1709"/>
    </row>
    <row r="149" spans="2:6" ht="12.75">
      <c r="B149" s="151"/>
      <c r="C149" s="151"/>
      <c r="F149" s="1709"/>
    </row>
    <row r="150" spans="2:6" ht="12.75">
      <c r="B150" s="151"/>
      <c r="C150" s="151"/>
      <c r="F150" s="1709"/>
    </row>
    <row r="151" spans="2:6" ht="12.75">
      <c r="B151" s="151"/>
      <c r="C151" s="151"/>
      <c r="F151" s="1709"/>
    </row>
    <row r="152" spans="2:6" ht="12.75">
      <c r="B152" s="151"/>
      <c r="C152" s="151"/>
      <c r="F152" s="1709"/>
    </row>
    <row r="153" spans="2:6" ht="12.75">
      <c r="B153" s="151"/>
      <c r="C153" s="151"/>
      <c r="F153" s="1709"/>
    </row>
    <row r="154" spans="2:6" ht="12.75">
      <c r="B154" s="151"/>
      <c r="C154" s="151"/>
      <c r="F154" s="1709"/>
    </row>
    <row r="155" spans="2:6" ht="12.75">
      <c r="B155" s="151"/>
      <c r="C155" s="151"/>
      <c r="F155" s="1709"/>
    </row>
    <row r="156" spans="2:6" ht="12.75">
      <c r="B156" s="151"/>
      <c r="C156" s="151"/>
      <c r="F156" s="1709"/>
    </row>
    <row r="157" spans="2:6" ht="12.75">
      <c r="B157" s="151"/>
      <c r="C157" s="151"/>
      <c r="F157" s="1709"/>
    </row>
    <row r="158" spans="2:6" ht="12.75">
      <c r="B158" s="151"/>
      <c r="C158" s="151"/>
      <c r="F158" s="1709"/>
    </row>
    <row r="159" spans="2:6" ht="12.75">
      <c r="B159" s="151"/>
      <c r="C159" s="151"/>
      <c r="F159" s="1709"/>
    </row>
    <row r="164" spans="1:43" ht="12.75">
      <c r="A164" s="779"/>
      <c r="B164" s="779"/>
      <c r="C164" s="779"/>
      <c r="F164" s="781"/>
      <c r="G164" s="779"/>
      <c r="H164" s="782"/>
      <c r="I164" s="782"/>
      <c r="J164" s="782"/>
      <c r="K164" s="780"/>
      <c r="L164" s="780"/>
      <c r="M164" s="782"/>
      <c r="N164" s="780"/>
      <c r="O164" s="782"/>
      <c r="P164" s="782"/>
      <c r="Q164" s="782"/>
      <c r="R164" s="780"/>
      <c r="S164" s="780"/>
      <c r="T164" s="782"/>
      <c r="U164" s="780"/>
      <c r="V164" s="782"/>
      <c r="W164" s="782"/>
      <c r="X164" s="782"/>
      <c r="Y164" s="780"/>
      <c r="Z164" s="782"/>
      <c r="AA164" s="780"/>
      <c r="AB164" s="782"/>
      <c r="AC164" s="782"/>
      <c r="AD164" s="782"/>
      <c r="AE164" s="780"/>
      <c r="AF164" s="781"/>
      <c r="AG164" s="779"/>
      <c r="AH164" s="779"/>
      <c r="AI164" s="779"/>
      <c r="AJ164" s="829" t="s">
        <v>492</v>
      </c>
      <c r="AK164" s="780"/>
      <c r="AL164" s="781"/>
      <c r="AM164" s="779"/>
      <c r="AN164" s="780"/>
      <c r="AO164" s="779"/>
      <c r="AP164" s="779"/>
      <c r="AQ164" s="779"/>
    </row>
    <row r="165" spans="1:43" ht="12.75">
      <c r="A165" s="3"/>
      <c r="B165" s="3"/>
      <c r="C165" s="3"/>
      <c r="F165" s="118">
        <f aca="true" t="shared" si="0" ref="F165:F171">COUNTIF($D$5:$D$160,G165)</f>
        <v>0</v>
      </c>
      <c r="G165" s="3" t="s">
        <v>126</v>
      </c>
      <c r="I165" s="3"/>
      <c r="J165" s="223"/>
      <c r="M165" s="118">
        <f aca="true" t="shared" si="1" ref="M165:M171">COUNTIF($K$5:$K$160,N165)</f>
        <v>0</v>
      </c>
      <c r="N165" s="3" t="s">
        <v>126</v>
      </c>
      <c r="P165" s="3"/>
      <c r="Q165" s="3"/>
      <c r="T165" s="118">
        <f aca="true" t="shared" si="2" ref="T165:T171">COUNTIF($R$5:$R$160,U165)</f>
        <v>0</v>
      </c>
      <c r="U165" s="3" t="s">
        <v>126</v>
      </c>
      <c r="W165" s="3"/>
      <c r="X165" s="3"/>
      <c r="Z165" s="118">
        <f aca="true" t="shared" si="3" ref="Z165:Z171">COUNTIF($Y$5:$Y$160,AA165)</f>
        <v>2</v>
      </c>
      <c r="AA165" s="3" t="s">
        <v>126</v>
      </c>
      <c r="AC165" s="3"/>
      <c r="AD165" s="3"/>
      <c r="AF165" s="118">
        <f aca="true" t="shared" si="4" ref="AF165:AF171">COUNTIF($AE$5:$AE$160,AG165)</f>
        <v>2</v>
      </c>
      <c r="AG165" s="3" t="s">
        <v>126</v>
      </c>
      <c r="AH165" s="3"/>
      <c r="AI165" s="3"/>
      <c r="AJ165" s="828">
        <f>F165+M165+T165+Z165+AF165</f>
        <v>4</v>
      </c>
      <c r="AL165" s="118">
        <f aca="true" t="shared" si="5" ref="AL165:AL171">COUNTIF($AK$5:$AK$160,AM165)</f>
        <v>0</v>
      </c>
      <c r="AM165" s="3" t="s">
        <v>126</v>
      </c>
      <c r="AO165" s="3"/>
      <c r="AP165" s="3"/>
      <c r="AQ165" s="3"/>
    </row>
    <row r="166" spans="1:43" ht="12.75">
      <c r="A166" s="3"/>
      <c r="B166" s="3"/>
      <c r="C166" s="3"/>
      <c r="F166" s="118">
        <f t="shared" si="0"/>
        <v>0</v>
      </c>
      <c r="G166" s="3" t="s">
        <v>109</v>
      </c>
      <c r="I166" s="3"/>
      <c r="J166" s="223"/>
      <c r="M166" s="118">
        <f t="shared" si="1"/>
        <v>2</v>
      </c>
      <c r="N166" s="3" t="s">
        <v>109</v>
      </c>
      <c r="P166" s="3"/>
      <c r="Q166" s="3"/>
      <c r="T166" s="118">
        <f t="shared" si="2"/>
        <v>2</v>
      </c>
      <c r="U166" s="3" t="s">
        <v>109</v>
      </c>
      <c r="W166" s="3"/>
      <c r="X166" s="3"/>
      <c r="Z166" s="118">
        <f t="shared" si="3"/>
        <v>0</v>
      </c>
      <c r="AA166" s="3" t="s">
        <v>109</v>
      </c>
      <c r="AC166" s="3"/>
      <c r="AD166" s="3"/>
      <c r="AF166" s="118">
        <f t="shared" si="4"/>
        <v>0</v>
      </c>
      <c r="AG166" s="3" t="s">
        <v>109</v>
      </c>
      <c r="AH166" s="3"/>
      <c r="AI166" s="3"/>
      <c r="AJ166" s="828">
        <f aca="true" t="shared" si="6" ref="AJ166:AJ173">F166+M166+T166+Z166+AF166</f>
        <v>4</v>
      </c>
      <c r="AL166" s="118">
        <f t="shared" si="5"/>
        <v>0</v>
      </c>
      <c r="AM166" s="3" t="s">
        <v>109</v>
      </c>
      <c r="AO166" s="3"/>
      <c r="AP166" s="3"/>
      <c r="AQ166" s="3"/>
    </row>
    <row r="167" spans="1:43" ht="12.75">
      <c r="A167" s="3"/>
      <c r="B167" s="3"/>
      <c r="C167" s="3"/>
      <c r="F167" s="118">
        <f t="shared" si="0"/>
        <v>3</v>
      </c>
      <c r="G167" s="3" t="s">
        <v>112</v>
      </c>
      <c r="I167" s="3"/>
      <c r="J167" s="223"/>
      <c r="M167" s="118">
        <f t="shared" si="1"/>
        <v>1</v>
      </c>
      <c r="N167" s="3" t="s">
        <v>112</v>
      </c>
      <c r="P167" s="3"/>
      <c r="Q167" s="3"/>
      <c r="T167" s="118">
        <f t="shared" si="2"/>
        <v>1</v>
      </c>
      <c r="U167" s="3" t="s">
        <v>112</v>
      </c>
      <c r="W167" s="3"/>
      <c r="X167" s="3"/>
      <c r="Z167" s="118">
        <f t="shared" si="3"/>
        <v>0</v>
      </c>
      <c r="AA167" s="3" t="s">
        <v>112</v>
      </c>
      <c r="AC167" s="3"/>
      <c r="AD167" s="3"/>
      <c r="AF167" s="118">
        <f t="shared" si="4"/>
        <v>0</v>
      </c>
      <c r="AG167" s="3" t="s">
        <v>112</v>
      </c>
      <c r="AH167" s="3"/>
      <c r="AI167" s="3"/>
      <c r="AJ167" s="828">
        <f t="shared" si="6"/>
        <v>5</v>
      </c>
      <c r="AL167" s="118">
        <f t="shared" si="5"/>
        <v>0</v>
      </c>
      <c r="AM167" s="3" t="s">
        <v>112</v>
      </c>
      <c r="AO167" s="3"/>
      <c r="AP167" s="3"/>
      <c r="AQ167" s="3"/>
    </row>
    <row r="168" spans="1:43" ht="12.75">
      <c r="A168" s="3"/>
      <c r="B168" s="3"/>
      <c r="C168" s="3"/>
      <c r="F168" s="118">
        <f t="shared" si="0"/>
        <v>1</v>
      </c>
      <c r="G168" s="3" t="s">
        <v>115</v>
      </c>
      <c r="I168" s="3"/>
      <c r="J168" s="223"/>
      <c r="M168" s="118">
        <f t="shared" si="1"/>
        <v>0</v>
      </c>
      <c r="N168" s="3" t="s">
        <v>115</v>
      </c>
      <c r="P168" s="3"/>
      <c r="Q168" s="3"/>
      <c r="T168" s="118">
        <f t="shared" si="2"/>
        <v>4</v>
      </c>
      <c r="U168" s="3" t="s">
        <v>115</v>
      </c>
      <c r="W168" s="3"/>
      <c r="X168" s="3"/>
      <c r="Z168" s="118">
        <f t="shared" si="3"/>
        <v>0</v>
      </c>
      <c r="AA168" s="3" t="s">
        <v>115</v>
      </c>
      <c r="AC168" s="3"/>
      <c r="AD168" s="3"/>
      <c r="AF168" s="118">
        <f t="shared" si="4"/>
        <v>0</v>
      </c>
      <c r="AG168" s="3" t="s">
        <v>115</v>
      </c>
      <c r="AH168" s="3"/>
      <c r="AI168" s="3"/>
      <c r="AJ168" s="828">
        <f t="shared" si="6"/>
        <v>5</v>
      </c>
      <c r="AL168" s="118">
        <f t="shared" si="5"/>
        <v>0</v>
      </c>
      <c r="AM168" s="3" t="s">
        <v>115</v>
      </c>
      <c r="AO168" s="3"/>
      <c r="AP168" s="3"/>
      <c r="AQ168" s="3"/>
    </row>
    <row r="169" spans="1:43" ht="12.75">
      <c r="A169" s="3"/>
      <c r="B169" s="3"/>
      <c r="C169" s="3"/>
      <c r="F169" s="118">
        <f t="shared" si="0"/>
        <v>0</v>
      </c>
      <c r="G169" s="3" t="s">
        <v>117</v>
      </c>
      <c r="I169" s="3"/>
      <c r="J169" s="223"/>
      <c r="M169" s="118">
        <f t="shared" si="1"/>
        <v>0</v>
      </c>
      <c r="N169" s="3" t="s">
        <v>117</v>
      </c>
      <c r="P169" s="3"/>
      <c r="Q169" s="3"/>
      <c r="T169" s="118">
        <f t="shared" si="2"/>
        <v>0</v>
      </c>
      <c r="U169" s="3" t="s">
        <v>117</v>
      </c>
      <c r="W169" s="3"/>
      <c r="X169" s="3"/>
      <c r="Z169" s="118">
        <f t="shared" si="3"/>
        <v>4</v>
      </c>
      <c r="AA169" s="3" t="s">
        <v>117</v>
      </c>
      <c r="AC169" s="3"/>
      <c r="AD169" s="3"/>
      <c r="AF169" s="118">
        <f t="shared" si="4"/>
        <v>0</v>
      </c>
      <c r="AG169" s="3" t="s">
        <v>117</v>
      </c>
      <c r="AH169" s="3"/>
      <c r="AI169" s="3"/>
      <c r="AJ169" s="828">
        <f t="shared" si="6"/>
        <v>4</v>
      </c>
      <c r="AL169" s="118">
        <f t="shared" si="5"/>
        <v>0</v>
      </c>
      <c r="AM169" s="3" t="s">
        <v>117</v>
      </c>
      <c r="AO169" s="3"/>
      <c r="AP169" s="3"/>
      <c r="AQ169" s="3"/>
    </row>
    <row r="170" spans="1:43" ht="12.75">
      <c r="A170" s="3"/>
      <c r="B170" s="3"/>
      <c r="C170" s="3"/>
      <c r="F170" s="118">
        <f t="shared" si="0"/>
        <v>1</v>
      </c>
      <c r="G170" s="3" t="s">
        <v>119</v>
      </c>
      <c r="I170" s="3"/>
      <c r="J170" s="223"/>
      <c r="M170" s="118">
        <f t="shared" si="1"/>
        <v>2</v>
      </c>
      <c r="N170" s="3" t="s">
        <v>119</v>
      </c>
      <c r="P170" s="3"/>
      <c r="Q170" s="3"/>
      <c r="T170" s="118">
        <f t="shared" si="2"/>
        <v>3</v>
      </c>
      <c r="U170" s="3" t="s">
        <v>119</v>
      </c>
      <c r="W170" s="3"/>
      <c r="X170" s="3"/>
      <c r="Z170" s="118">
        <f t="shared" si="3"/>
        <v>0</v>
      </c>
      <c r="AA170" s="3" t="s">
        <v>119</v>
      </c>
      <c r="AC170" s="3"/>
      <c r="AD170" s="3"/>
      <c r="AF170" s="118">
        <f t="shared" si="4"/>
        <v>1</v>
      </c>
      <c r="AG170" s="3" t="s">
        <v>119</v>
      </c>
      <c r="AH170" s="3"/>
      <c r="AI170" s="3"/>
      <c r="AJ170" s="828">
        <f t="shared" si="6"/>
        <v>7</v>
      </c>
      <c r="AL170" s="118">
        <f t="shared" si="5"/>
        <v>3</v>
      </c>
      <c r="AM170" s="3" t="s">
        <v>119</v>
      </c>
      <c r="AO170" s="3"/>
      <c r="AP170" s="3"/>
      <c r="AQ170" s="3"/>
    </row>
    <row r="171" spans="1:43" ht="12.75">
      <c r="A171" s="3"/>
      <c r="B171" s="3"/>
      <c r="C171" s="3"/>
      <c r="F171" s="118">
        <f t="shared" si="0"/>
        <v>3</v>
      </c>
      <c r="G171" s="3" t="s">
        <v>123</v>
      </c>
      <c r="I171" s="3"/>
      <c r="J171" s="223"/>
      <c r="M171" s="118">
        <f t="shared" si="1"/>
        <v>1</v>
      </c>
      <c r="N171" s="3" t="s">
        <v>123</v>
      </c>
      <c r="P171" s="3"/>
      <c r="Q171" s="3"/>
      <c r="T171" s="118">
        <f t="shared" si="2"/>
        <v>1</v>
      </c>
      <c r="U171" s="3" t="s">
        <v>123</v>
      </c>
      <c r="W171" s="3"/>
      <c r="X171" s="3"/>
      <c r="Z171" s="118">
        <f t="shared" si="3"/>
        <v>0</v>
      </c>
      <c r="AA171" s="3" t="s">
        <v>123</v>
      </c>
      <c r="AC171" s="3"/>
      <c r="AD171" s="3"/>
      <c r="AF171" s="118">
        <f t="shared" si="4"/>
        <v>0</v>
      </c>
      <c r="AG171" s="3" t="s">
        <v>123</v>
      </c>
      <c r="AH171" s="3"/>
      <c r="AI171" s="3"/>
      <c r="AJ171" s="828">
        <f t="shared" si="6"/>
        <v>5</v>
      </c>
      <c r="AL171" s="118">
        <f t="shared" si="5"/>
        <v>0</v>
      </c>
      <c r="AM171" s="3" t="s">
        <v>123</v>
      </c>
      <c r="AO171" s="3"/>
      <c r="AP171" s="3"/>
      <c r="AQ171" s="3"/>
    </row>
    <row r="172" spans="1:43" ht="12.75">
      <c r="A172" s="3"/>
      <c r="B172" s="3"/>
      <c r="C172" s="3"/>
      <c r="F172" s="118"/>
      <c r="G172" s="3"/>
      <c r="I172" s="3"/>
      <c r="J172" s="223"/>
      <c r="M172" s="118"/>
      <c r="N172" s="3"/>
      <c r="P172" s="3"/>
      <c r="Q172" s="3"/>
      <c r="T172" s="118"/>
      <c r="U172" s="3"/>
      <c r="W172" s="3"/>
      <c r="X172" s="3"/>
      <c r="Z172" s="118"/>
      <c r="AA172" s="3"/>
      <c r="AC172" s="3"/>
      <c r="AD172" s="3"/>
      <c r="AF172" s="118"/>
      <c r="AG172" s="3"/>
      <c r="AH172" s="3"/>
      <c r="AI172" s="3"/>
      <c r="AJ172" s="3"/>
      <c r="AL172" s="118"/>
      <c r="AM172" s="3"/>
      <c r="AO172" s="3"/>
      <c r="AP172" s="3"/>
      <c r="AQ172" s="3"/>
    </row>
    <row r="173" spans="1:43" ht="12.75">
      <c r="A173" s="3"/>
      <c r="B173" s="3"/>
      <c r="C173" s="3"/>
      <c r="F173" s="792">
        <f>SUM(F165:F171)</f>
        <v>8</v>
      </c>
      <c r="G173" s="792" t="s">
        <v>267</v>
      </c>
      <c r="H173" s="792"/>
      <c r="I173" s="793"/>
      <c r="J173" s="792"/>
      <c r="K173" s="793"/>
      <c r="L173" s="793"/>
      <c r="M173" s="792">
        <f>SUM(M165:M171)</f>
        <v>6</v>
      </c>
      <c r="N173" s="792" t="s">
        <v>267</v>
      </c>
      <c r="O173" s="793"/>
      <c r="P173" s="793"/>
      <c r="Q173" s="793"/>
      <c r="R173" s="793"/>
      <c r="S173" s="793"/>
      <c r="T173" s="792">
        <f>SUM(T165:T171)</f>
        <v>11</v>
      </c>
      <c r="U173" s="792" t="s">
        <v>267</v>
      </c>
      <c r="V173" s="793"/>
      <c r="W173" s="793"/>
      <c r="X173" s="793"/>
      <c r="Y173" s="793"/>
      <c r="Z173" s="792">
        <f>SUM(Z165:Z171)</f>
        <v>6</v>
      </c>
      <c r="AA173" s="792" t="s">
        <v>267</v>
      </c>
      <c r="AB173" s="793"/>
      <c r="AC173" s="793"/>
      <c r="AD173" s="793"/>
      <c r="AE173" s="793"/>
      <c r="AF173" s="792">
        <f>SUM(AF165:AF171)</f>
        <v>3</v>
      </c>
      <c r="AG173" s="792" t="s">
        <v>267</v>
      </c>
      <c r="AH173" s="793"/>
      <c r="AI173" s="793"/>
      <c r="AJ173" s="828">
        <f t="shared" si="6"/>
        <v>34</v>
      </c>
      <c r="AK173" s="793"/>
      <c r="AL173" s="792">
        <f>SUM(AL165:AL171)</f>
        <v>3</v>
      </c>
      <c r="AM173" s="792" t="s">
        <v>267</v>
      </c>
      <c r="AO173" s="3"/>
      <c r="AP173" s="118">
        <f>F173+M173+T173+Z173+AF173+AL173</f>
        <v>37</v>
      </c>
      <c r="AQ173" s="118" t="s">
        <v>484</v>
      </c>
    </row>
    <row r="174" spans="1:43" ht="12.75">
      <c r="A174" s="3"/>
      <c r="B174" s="3"/>
      <c r="C174" s="3"/>
      <c r="F174" s="118"/>
      <c r="G174" s="3"/>
      <c r="I174" s="3"/>
      <c r="J174" s="3"/>
      <c r="M174" s="118"/>
      <c r="N174" s="3"/>
      <c r="P174" s="3"/>
      <c r="Q174" s="3"/>
      <c r="T174" s="118"/>
      <c r="U174" s="3"/>
      <c r="W174" s="3"/>
      <c r="X174" s="3"/>
      <c r="Z174" s="118"/>
      <c r="AA174" s="3"/>
      <c r="AC174" s="3"/>
      <c r="AD174" s="3"/>
      <c r="AF174" s="118"/>
      <c r="AG174" s="3"/>
      <c r="AH174" s="3"/>
      <c r="AI174" s="3"/>
      <c r="AJ174" s="3"/>
      <c r="AL174" s="118"/>
      <c r="AM174" s="3"/>
      <c r="AO174" s="3"/>
      <c r="AP174" s="3"/>
      <c r="AQ174" s="3"/>
    </row>
    <row r="175" spans="1:43" ht="12.75">
      <c r="A175" s="3"/>
      <c r="B175" s="3"/>
      <c r="C175" s="3"/>
      <c r="F175" s="118"/>
      <c r="G175" s="3"/>
      <c r="I175" s="3"/>
      <c r="J175" s="3"/>
      <c r="M175" s="118"/>
      <c r="N175" s="3"/>
      <c r="P175" s="3"/>
      <c r="Q175" s="3"/>
      <c r="T175" s="118"/>
      <c r="U175" s="3"/>
      <c r="W175" s="3"/>
      <c r="X175" s="3"/>
      <c r="Z175" s="118"/>
      <c r="AA175" s="3"/>
      <c r="AC175" s="3"/>
      <c r="AD175" s="3"/>
      <c r="AF175" s="118"/>
      <c r="AG175" s="3"/>
      <c r="AH175" s="3"/>
      <c r="AI175" s="3"/>
      <c r="AJ175" s="3"/>
      <c r="AL175" s="118"/>
      <c r="AM175" s="3"/>
      <c r="AO175" s="3"/>
      <c r="AP175" s="3"/>
      <c r="AQ175" s="3"/>
    </row>
    <row r="176" spans="1:43" ht="12.75">
      <c r="A176" s="3"/>
      <c r="B176" s="3"/>
      <c r="C176" s="3"/>
      <c r="F176" s="118"/>
      <c r="G176" s="3"/>
      <c r="I176" s="3"/>
      <c r="J176" s="3"/>
      <c r="M176" s="118"/>
      <c r="N176" s="3"/>
      <c r="P176" s="3"/>
      <c r="Q176" s="3"/>
      <c r="T176" s="118"/>
      <c r="U176" s="3"/>
      <c r="W176" s="3"/>
      <c r="X176" s="3"/>
      <c r="Z176" s="118"/>
      <c r="AA176" s="3"/>
      <c r="AC176" s="3"/>
      <c r="AD176" s="3"/>
      <c r="AF176" s="118"/>
      <c r="AG176" s="3"/>
      <c r="AH176" s="3"/>
      <c r="AI176" s="3"/>
      <c r="AJ176" s="3"/>
      <c r="AL176" s="118"/>
      <c r="AM176" s="3"/>
      <c r="AO176" s="3"/>
      <c r="AP176" s="3"/>
      <c r="AQ176" s="3"/>
    </row>
    <row r="177" spans="1:43" ht="12.75">
      <c r="A177" s="3"/>
      <c r="B177" s="3"/>
      <c r="C177" s="3"/>
      <c r="F177" s="118">
        <f>COUNTIF($F$5:$F$160,"GREY(T)")</f>
        <v>0</v>
      </c>
      <c r="G177" s="118" t="s">
        <v>481</v>
      </c>
      <c r="I177" s="3"/>
      <c r="J177" s="110"/>
      <c r="K177" s="228"/>
      <c r="L177" s="228"/>
      <c r="M177" s="118">
        <f>COUNTIF($M$5:$M$160,N177)</f>
        <v>0</v>
      </c>
      <c r="N177" s="164" t="s">
        <v>127</v>
      </c>
      <c r="O177" s="110"/>
      <c r="P177" s="110"/>
      <c r="Q177" s="110"/>
      <c r="R177" s="228"/>
      <c r="S177" s="228"/>
      <c r="T177" s="118">
        <f>COUNTIF($T$5:$T$160,U177)</f>
        <v>3</v>
      </c>
      <c r="U177" s="164" t="s">
        <v>294</v>
      </c>
      <c r="V177" s="110"/>
      <c r="W177" s="110"/>
      <c r="X177" s="110"/>
      <c r="Y177" s="228"/>
      <c r="Z177" s="118">
        <f>COUNTIF($Z$5:$Z$160,AA177)</f>
        <v>2</v>
      </c>
      <c r="AA177" s="118" t="s">
        <v>478</v>
      </c>
      <c r="AC177" s="3"/>
      <c r="AD177" s="110"/>
      <c r="AE177" s="228"/>
      <c r="AF177" s="118">
        <f>COUNTIF($AF$5:$AF$160,AG177)</f>
        <v>3</v>
      </c>
      <c r="AG177" s="164" t="s">
        <v>289</v>
      </c>
      <c r="AH177" s="110"/>
      <c r="AI177" s="110"/>
      <c r="AJ177" s="110"/>
      <c r="AK177" s="228"/>
      <c r="AL177" s="118">
        <f>COUNTIF($AL$5:$AL$160,AM177)</f>
        <v>0</v>
      </c>
      <c r="AM177" s="3" t="s">
        <v>125</v>
      </c>
      <c r="AO177" s="3"/>
      <c r="AP177" s="3"/>
      <c r="AQ177" s="3"/>
    </row>
    <row r="178" spans="1:43" ht="12.75">
      <c r="A178" s="3"/>
      <c r="B178" s="3"/>
      <c r="C178" s="3"/>
      <c r="F178" s="118">
        <f>COUNTIF($F$5:$F$160,"GREY(P)")</f>
        <v>4</v>
      </c>
      <c r="G178" s="118" t="s">
        <v>482</v>
      </c>
      <c r="I178" s="3"/>
      <c r="J178" s="3"/>
      <c r="M178" s="118">
        <f>COUNTIF($M$5:$M$160,N178)</f>
        <v>0</v>
      </c>
      <c r="N178" s="118" t="s">
        <v>432</v>
      </c>
      <c r="P178" s="3"/>
      <c r="Q178" s="3"/>
      <c r="T178" s="118">
        <f>COUNTIF($T$5:$T$160,U178)</f>
        <v>3</v>
      </c>
      <c r="U178" s="118" t="s">
        <v>295</v>
      </c>
      <c r="W178" s="3"/>
      <c r="X178" s="3"/>
      <c r="Z178" s="118">
        <f>COUNTIF($Z$5:$Z$160,AA178)</f>
        <v>4</v>
      </c>
      <c r="AA178" s="118" t="s">
        <v>479</v>
      </c>
      <c r="AC178" s="3"/>
      <c r="AD178" s="3"/>
      <c r="AF178" s="118"/>
      <c r="AG178" s="3"/>
      <c r="AH178" s="3"/>
      <c r="AI178" s="3"/>
      <c r="AJ178" s="3"/>
      <c r="AL178" s="118">
        <f>COUNTIF($AL$5:$AL161,AM178)</f>
        <v>3</v>
      </c>
      <c r="AM178" s="3" t="s">
        <v>219</v>
      </c>
      <c r="AO178" s="3"/>
      <c r="AP178" s="3"/>
      <c r="AQ178" s="3"/>
    </row>
    <row r="179" spans="1:43" ht="12.75">
      <c r="A179" s="3"/>
      <c r="B179" s="3"/>
      <c r="C179" s="3"/>
      <c r="F179" s="118">
        <f>COUNTIF($F$5:$F$160,"GREY(T/P)")</f>
        <v>0</v>
      </c>
      <c r="G179" s="118" t="s">
        <v>483</v>
      </c>
      <c r="I179" s="3"/>
      <c r="J179" s="3"/>
      <c r="M179" s="118">
        <f>COUNTIF($M$5:$M$160,N179)</f>
        <v>6</v>
      </c>
      <c r="N179" s="118" t="s">
        <v>433</v>
      </c>
      <c r="P179" s="3"/>
      <c r="Q179" s="3"/>
      <c r="T179" s="118">
        <f>COUNTIF($T$5:$T$160,U179)</f>
        <v>3</v>
      </c>
      <c r="U179" s="118" t="s">
        <v>372</v>
      </c>
      <c r="W179" s="3"/>
      <c r="X179" s="3"/>
      <c r="Z179" s="118"/>
      <c r="AA179" s="3"/>
      <c r="AC179" s="3"/>
      <c r="AD179" s="3"/>
      <c r="AF179" s="118"/>
      <c r="AG179" s="3"/>
      <c r="AH179" s="3"/>
      <c r="AI179" s="3"/>
      <c r="AJ179" s="3"/>
      <c r="AL179" s="118">
        <f>COUNTIF($AL$5:$AL161,AM179)</f>
        <v>0</v>
      </c>
      <c r="AM179" s="3" t="s">
        <v>298</v>
      </c>
      <c r="AO179" s="3"/>
      <c r="AP179" s="3"/>
      <c r="AQ179" s="3"/>
    </row>
    <row r="180" spans="1:43" ht="12.75">
      <c r="A180" s="3"/>
      <c r="B180" s="3"/>
      <c r="C180" s="3"/>
      <c r="F180" s="118">
        <f>COUNTIF($F$5:$F$160,"SCOT")</f>
        <v>4</v>
      </c>
      <c r="G180" s="118" t="s">
        <v>124</v>
      </c>
      <c r="I180" s="3"/>
      <c r="J180" s="3"/>
      <c r="M180" s="118"/>
      <c r="N180" s="118"/>
      <c r="P180" s="3"/>
      <c r="Q180" s="3"/>
      <c r="T180" s="118">
        <f>COUNTIF($T$5:$T$160,U180)</f>
        <v>2</v>
      </c>
      <c r="U180" s="118" t="s">
        <v>371</v>
      </c>
      <c r="W180" s="3"/>
      <c r="X180" s="3"/>
      <c r="Z180" s="118"/>
      <c r="AA180" s="3"/>
      <c r="AC180" s="3"/>
      <c r="AD180" s="3"/>
      <c r="AF180" s="118"/>
      <c r="AG180" s="3"/>
      <c r="AH180" s="3"/>
      <c r="AI180" s="3"/>
      <c r="AJ180" s="3"/>
      <c r="AL180" s="118"/>
      <c r="AM180" s="3"/>
      <c r="AO180" s="3"/>
      <c r="AP180" s="3"/>
      <c r="AQ180" s="3"/>
    </row>
    <row r="181" spans="1:43" ht="12.75">
      <c r="A181" s="3"/>
      <c r="B181" s="3"/>
      <c r="C181" s="3"/>
      <c r="F181" s="118"/>
      <c r="G181" s="3"/>
      <c r="I181" s="3"/>
      <c r="J181" s="3"/>
      <c r="M181" s="118"/>
      <c r="N181" s="3"/>
      <c r="P181" s="3"/>
      <c r="Q181" s="3"/>
      <c r="T181" s="118">
        <f>COUNTIF($T$5:$T$160,U181)</f>
        <v>0</v>
      </c>
      <c r="U181" s="1679" t="s">
        <v>596</v>
      </c>
      <c r="W181" s="3"/>
      <c r="X181" s="3"/>
      <c r="Z181" s="118"/>
      <c r="AA181" s="3"/>
      <c r="AC181" s="3"/>
      <c r="AD181" s="3"/>
      <c r="AF181" s="118"/>
      <c r="AG181" s="3"/>
      <c r="AH181" s="3"/>
      <c r="AI181" s="3"/>
      <c r="AJ181" s="3"/>
      <c r="AL181" s="1338"/>
      <c r="AM181" s="121"/>
      <c r="AO181" s="3"/>
      <c r="AP181" s="3"/>
      <c r="AQ181" s="3"/>
    </row>
    <row r="182" spans="1:43" ht="12.75">
      <c r="A182" s="3"/>
      <c r="B182" s="3"/>
      <c r="C182" s="3"/>
      <c r="F182" s="118"/>
      <c r="G182" s="3"/>
      <c r="I182" s="3"/>
      <c r="J182" s="3"/>
      <c r="M182" s="118"/>
      <c r="N182" s="3"/>
      <c r="P182" s="3"/>
      <c r="Q182" s="3"/>
      <c r="T182" s="118"/>
      <c r="U182" s="118"/>
      <c r="W182" s="3"/>
      <c r="X182" s="3"/>
      <c r="Z182" s="118"/>
      <c r="AA182" s="3"/>
      <c r="AC182" s="3"/>
      <c r="AD182" s="3"/>
      <c r="AF182" s="118"/>
      <c r="AG182" s="3"/>
      <c r="AH182" s="3"/>
      <c r="AI182" s="3"/>
      <c r="AJ182" s="3"/>
      <c r="AL182" s="1338"/>
      <c r="AM182" s="121"/>
      <c r="AO182" s="3"/>
      <c r="AP182" s="3"/>
      <c r="AQ182" s="3"/>
    </row>
    <row r="183" spans="1:43" ht="12.75">
      <c r="A183" s="118"/>
      <c r="B183" s="118"/>
      <c r="C183" s="118"/>
      <c r="D183" s="1269"/>
      <c r="E183" s="1269"/>
      <c r="F183" s="792">
        <f>SUM(F177:F180)</f>
        <v>8</v>
      </c>
      <c r="G183" s="792" t="s">
        <v>267</v>
      </c>
      <c r="H183" s="792"/>
      <c r="I183" s="792"/>
      <c r="J183" s="792"/>
      <c r="K183" s="792"/>
      <c r="L183" s="792"/>
      <c r="M183" s="792">
        <f>SUM(M177:M180)</f>
        <v>6</v>
      </c>
      <c r="N183" s="792" t="s">
        <v>267</v>
      </c>
      <c r="O183" s="792"/>
      <c r="P183" s="792"/>
      <c r="Q183" s="792"/>
      <c r="R183" s="792"/>
      <c r="S183" s="792"/>
      <c r="T183" s="792">
        <f>SUM(T177:T181)</f>
        <v>11</v>
      </c>
      <c r="U183" s="792" t="s">
        <v>267</v>
      </c>
      <c r="V183" s="792"/>
      <c r="W183" s="792"/>
      <c r="X183" s="792"/>
      <c r="Y183" s="792"/>
      <c r="Z183" s="792">
        <f>SUM(Z177:Z180)</f>
        <v>6</v>
      </c>
      <c r="AA183" s="792" t="s">
        <v>267</v>
      </c>
      <c r="AB183" s="792"/>
      <c r="AC183" s="792"/>
      <c r="AD183" s="792"/>
      <c r="AE183" s="792"/>
      <c r="AF183" s="792">
        <f>SUM(AF177:AF180)</f>
        <v>3</v>
      </c>
      <c r="AG183" s="792" t="s">
        <v>267</v>
      </c>
      <c r="AH183" s="792"/>
      <c r="AI183" s="792"/>
      <c r="AJ183" s="792"/>
      <c r="AK183" s="792"/>
      <c r="AL183" s="792">
        <f>SUM(AL177:AL180)</f>
        <v>3</v>
      </c>
      <c r="AM183" s="792" t="s">
        <v>267</v>
      </c>
      <c r="AN183" s="118"/>
      <c r="AO183" s="118"/>
      <c r="AP183" s="118"/>
      <c r="AQ183" s="118"/>
    </row>
    <row r="184" spans="1:43" ht="12.75">
      <c r="A184" s="3"/>
      <c r="B184" s="3"/>
      <c r="C184" s="3"/>
      <c r="F184" s="118"/>
      <c r="G184" s="3"/>
      <c r="I184" s="3"/>
      <c r="J184" s="3"/>
      <c r="M184" s="118"/>
      <c r="N184" s="3"/>
      <c r="P184" s="3"/>
      <c r="Q184" s="3"/>
      <c r="T184" s="118"/>
      <c r="U184" s="3"/>
      <c r="W184" s="3"/>
      <c r="X184" s="3"/>
      <c r="Z184" s="118"/>
      <c r="AA184" s="3"/>
      <c r="AC184" s="3"/>
      <c r="AD184" s="3"/>
      <c r="AF184" s="118"/>
      <c r="AG184" s="3"/>
      <c r="AH184" s="3"/>
      <c r="AI184" s="3"/>
      <c r="AJ184" s="3"/>
      <c r="AL184" s="1338"/>
      <c r="AM184" s="121"/>
      <c r="AO184" s="3"/>
      <c r="AP184" s="3"/>
      <c r="AQ184" s="3"/>
    </row>
    <row r="185" spans="1:43" ht="12.75">
      <c r="A185" s="118"/>
      <c r="B185" s="118"/>
      <c r="C185" s="118"/>
      <c r="D185" s="1269"/>
      <c r="E185" s="1269"/>
      <c r="F185" s="794">
        <f>SUM($F$173-$F$195)</f>
        <v>8</v>
      </c>
      <c r="G185" s="794" t="s">
        <v>241</v>
      </c>
      <c r="H185" s="794"/>
      <c r="I185" s="794"/>
      <c r="J185" s="794"/>
      <c r="K185" s="794"/>
      <c r="L185" s="794"/>
      <c r="M185" s="794">
        <f>SUM($M$173-$M$195)</f>
        <v>6</v>
      </c>
      <c r="N185" s="794"/>
      <c r="O185" s="794"/>
      <c r="P185" s="794"/>
      <c r="Q185" s="794"/>
      <c r="R185" s="794"/>
      <c r="S185" s="794"/>
      <c r="T185" s="794">
        <f>SUM($T$173-$T$195)</f>
        <v>11</v>
      </c>
      <c r="U185" s="794" t="s">
        <v>485</v>
      </c>
      <c r="V185" s="794"/>
      <c r="W185" s="794"/>
      <c r="X185" s="794"/>
      <c r="Y185" s="794"/>
      <c r="Z185" s="794"/>
      <c r="AA185" s="794"/>
      <c r="AB185" s="794"/>
      <c r="AC185" s="794"/>
      <c r="AD185" s="794"/>
      <c r="AE185" s="794"/>
      <c r="AF185" s="794"/>
      <c r="AG185" s="794"/>
      <c r="AH185" s="794"/>
      <c r="AI185" s="794"/>
      <c r="AJ185" s="794"/>
      <c r="AK185" s="794"/>
      <c r="AL185" s="794"/>
      <c r="AM185" s="794"/>
      <c r="AO185" s="3"/>
      <c r="AP185" s="3"/>
      <c r="AQ185" s="3"/>
    </row>
    <row r="186" spans="1:43" ht="13.5" thickBot="1">
      <c r="A186" s="118"/>
      <c r="B186" s="118"/>
      <c r="C186" s="118"/>
      <c r="D186" s="1269"/>
      <c r="E186" s="1269"/>
      <c r="F186" s="118"/>
      <c r="G186" s="118"/>
      <c r="H186" s="118"/>
      <c r="I186" s="118"/>
      <c r="J186" s="118"/>
      <c r="K186" s="229"/>
      <c r="L186" s="229"/>
      <c r="M186" s="118"/>
      <c r="N186" s="118"/>
      <c r="O186" s="118"/>
      <c r="P186" s="118"/>
      <c r="Q186" s="118"/>
      <c r="R186" s="229"/>
      <c r="S186" s="229"/>
      <c r="T186" s="118"/>
      <c r="U186" s="118"/>
      <c r="V186" s="118"/>
      <c r="W186" s="118"/>
      <c r="X186" s="118"/>
      <c r="Y186" s="229"/>
      <c r="Z186" s="118"/>
      <c r="AA186" s="118"/>
      <c r="AB186" s="118"/>
      <c r="AC186" s="118"/>
      <c r="AD186" s="118"/>
      <c r="AE186" s="229"/>
      <c r="AF186" s="118"/>
      <c r="AG186" s="118"/>
      <c r="AH186" s="118"/>
      <c r="AI186" s="118"/>
      <c r="AJ186" s="829" t="s">
        <v>492</v>
      </c>
      <c r="AK186" s="229"/>
      <c r="AL186" s="118"/>
      <c r="AM186" s="118"/>
      <c r="AO186" s="3"/>
      <c r="AP186" s="118"/>
      <c r="AQ186" s="118"/>
    </row>
    <row r="187" spans="1:43" ht="12.75">
      <c r="A187" s="118"/>
      <c r="B187" s="118"/>
      <c r="C187" s="118"/>
      <c r="D187" s="1269"/>
      <c r="E187" s="1269"/>
      <c r="F187" s="118">
        <f>COUNTIF($E$5:$E$160,"Mon(night)")</f>
        <v>0</v>
      </c>
      <c r="G187" s="3" t="s">
        <v>126</v>
      </c>
      <c r="H187" s="118"/>
      <c r="I187" s="118"/>
      <c r="J187" s="118"/>
      <c r="K187" s="229"/>
      <c r="L187" s="229"/>
      <c r="M187" s="118"/>
      <c r="N187" s="3" t="s">
        <v>126</v>
      </c>
      <c r="O187" s="118"/>
      <c r="P187" s="118"/>
      <c r="Q187" s="118"/>
      <c r="R187" s="229"/>
      <c r="S187" s="229"/>
      <c r="T187" s="787">
        <f>COUNTIF($S$5:$S$161,"Mon(night)")</f>
        <v>0</v>
      </c>
      <c r="U187" s="6" t="s">
        <v>126</v>
      </c>
      <c r="V187" s="31"/>
      <c r="W187" s="31"/>
      <c r="X187" s="31"/>
      <c r="Y187" s="805"/>
      <c r="Z187" s="806">
        <f>COUNTIF($S$5:$S$160,"Mon(sand)")</f>
        <v>0</v>
      </c>
      <c r="AA187" s="221" t="s">
        <v>126</v>
      </c>
      <c r="AB187" s="806"/>
      <c r="AC187" s="806"/>
      <c r="AD187" s="806"/>
      <c r="AE187" s="805"/>
      <c r="AF187" s="806">
        <f>T165-T187</f>
        <v>0</v>
      </c>
      <c r="AG187" s="221" t="s">
        <v>126</v>
      </c>
      <c r="AH187" s="806"/>
      <c r="AI187" s="806"/>
      <c r="AJ187" s="828">
        <f>F187+T187</f>
        <v>0</v>
      </c>
      <c r="AK187" s="229"/>
      <c r="AL187" s="118"/>
      <c r="AM187" s="3" t="s">
        <v>126</v>
      </c>
      <c r="AO187" s="3"/>
      <c r="AP187" s="3"/>
      <c r="AQ187" s="3"/>
    </row>
    <row r="188" spans="1:43" ht="12.75">
      <c r="A188" s="118"/>
      <c r="B188" s="118"/>
      <c r="C188" s="118"/>
      <c r="D188" s="1269"/>
      <c r="E188" s="1269"/>
      <c r="F188" s="118">
        <f>COUNTIF($E$5:$E$160,"Tue(night)")</f>
        <v>0</v>
      </c>
      <c r="G188" s="3" t="s">
        <v>109</v>
      </c>
      <c r="H188" s="118"/>
      <c r="I188" s="118"/>
      <c r="J188" s="118"/>
      <c r="K188" s="229"/>
      <c r="L188" s="229"/>
      <c r="M188" s="118"/>
      <c r="N188" s="3" t="s">
        <v>109</v>
      </c>
      <c r="O188" s="118"/>
      <c r="P188" s="118"/>
      <c r="Q188" s="118"/>
      <c r="R188" s="229"/>
      <c r="S188" s="229"/>
      <c r="T188" s="787">
        <f>COUNTIF($S$5:$S$160,"Tue(night)")</f>
        <v>0</v>
      </c>
      <c r="U188" s="6" t="s">
        <v>109</v>
      </c>
      <c r="V188" s="31"/>
      <c r="W188" s="31"/>
      <c r="X188" s="31"/>
      <c r="Y188" s="129"/>
      <c r="Z188" s="31">
        <f>COUNTIF($S$5:$S$160,"Tue(sand)")</f>
        <v>0</v>
      </c>
      <c r="AA188" s="6" t="s">
        <v>109</v>
      </c>
      <c r="AB188" s="31"/>
      <c r="AC188" s="31"/>
      <c r="AD188" s="31"/>
      <c r="AE188" s="129"/>
      <c r="AF188" s="31">
        <f aca="true" t="shared" si="7" ref="AF188:AF193">T166-T188</f>
        <v>2</v>
      </c>
      <c r="AG188" s="6" t="s">
        <v>109</v>
      </c>
      <c r="AH188" s="31"/>
      <c r="AI188" s="31"/>
      <c r="AJ188" s="828">
        <f aca="true" t="shared" si="8" ref="AJ188:AJ193">F188+T188</f>
        <v>0</v>
      </c>
      <c r="AK188" s="229"/>
      <c r="AL188" s="118"/>
      <c r="AM188" s="3" t="s">
        <v>109</v>
      </c>
      <c r="AO188" s="3"/>
      <c r="AP188" s="3"/>
      <c r="AQ188" s="3"/>
    </row>
    <row r="189" spans="1:43" ht="12.75">
      <c r="A189" s="118"/>
      <c r="B189" s="118"/>
      <c r="C189" s="118"/>
      <c r="D189" s="1269"/>
      <c r="E189" s="1269"/>
      <c r="F189" s="118">
        <f>COUNTIF($E$5:$E$160,"Wed(night)")</f>
        <v>0</v>
      </c>
      <c r="G189" s="3" t="s">
        <v>112</v>
      </c>
      <c r="H189" s="118"/>
      <c r="I189" s="118"/>
      <c r="J189" s="118"/>
      <c r="K189" s="229"/>
      <c r="L189" s="229"/>
      <c r="M189" s="118"/>
      <c r="N189" s="3" t="s">
        <v>112</v>
      </c>
      <c r="O189" s="118"/>
      <c r="P189" s="118"/>
      <c r="Q189" s="118"/>
      <c r="R189" s="229"/>
      <c r="S189" s="229"/>
      <c r="T189" s="787">
        <f>COUNTIF($S$5:$S$160,"Wed(night)")</f>
        <v>0</v>
      </c>
      <c r="U189" s="6" t="s">
        <v>112</v>
      </c>
      <c r="V189" s="31"/>
      <c r="W189" s="31"/>
      <c r="X189" s="31"/>
      <c r="Y189" s="129"/>
      <c r="Z189" s="31">
        <f>COUNTIF($S$5:$S$160,"Wed(sand)")</f>
        <v>0</v>
      </c>
      <c r="AA189" s="6" t="s">
        <v>112</v>
      </c>
      <c r="AB189" s="31"/>
      <c r="AC189" s="31"/>
      <c r="AD189" s="31"/>
      <c r="AE189" s="129"/>
      <c r="AF189" s="31">
        <f t="shared" si="7"/>
        <v>1</v>
      </c>
      <c r="AG189" s="6" t="s">
        <v>112</v>
      </c>
      <c r="AH189" s="31"/>
      <c r="AI189" s="31"/>
      <c r="AJ189" s="828">
        <f t="shared" si="8"/>
        <v>0</v>
      </c>
      <c r="AK189" s="229"/>
      <c r="AL189" s="118"/>
      <c r="AM189" s="3" t="s">
        <v>112</v>
      </c>
      <c r="AO189" s="3"/>
      <c r="AP189" s="3"/>
      <c r="AQ189" s="3"/>
    </row>
    <row r="190" spans="1:43" ht="12.75">
      <c r="A190" s="118"/>
      <c r="B190" s="118"/>
      <c r="C190" s="118"/>
      <c r="D190" s="1269"/>
      <c r="E190" s="1269"/>
      <c r="F190" s="118">
        <f>COUNTIF($E$5:$E$160,"Thu(night)")</f>
        <v>0</v>
      </c>
      <c r="G190" s="3" t="s">
        <v>115</v>
      </c>
      <c r="H190" s="118"/>
      <c r="I190" s="118"/>
      <c r="J190" s="118"/>
      <c r="K190" s="229"/>
      <c r="L190" s="229"/>
      <c r="M190" s="118"/>
      <c r="N190" s="3" t="s">
        <v>115</v>
      </c>
      <c r="O190" s="118"/>
      <c r="P190" s="118"/>
      <c r="Q190" s="118"/>
      <c r="R190" s="229"/>
      <c r="S190" s="229"/>
      <c r="T190" s="787">
        <f>COUNTIF($S$5:$S$160,"Thu(night)")</f>
        <v>0</v>
      </c>
      <c r="U190" s="6" t="s">
        <v>115</v>
      </c>
      <c r="V190" s="31"/>
      <c r="W190" s="31"/>
      <c r="X190" s="31"/>
      <c r="Y190" s="129"/>
      <c r="Z190" s="31">
        <f>COUNTIF($S$5:$S$160,"Thu(sand)")</f>
        <v>0</v>
      </c>
      <c r="AA190" s="6" t="s">
        <v>115</v>
      </c>
      <c r="AB190" s="31"/>
      <c r="AC190" s="31"/>
      <c r="AD190" s="31"/>
      <c r="AE190" s="129"/>
      <c r="AF190" s="31">
        <f t="shared" si="7"/>
        <v>4</v>
      </c>
      <c r="AG190" s="6" t="s">
        <v>115</v>
      </c>
      <c r="AH190" s="31"/>
      <c r="AI190" s="31"/>
      <c r="AJ190" s="828">
        <f t="shared" si="8"/>
        <v>0</v>
      </c>
      <c r="AK190" s="229"/>
      <c r="AL190" s="118"/>
      <c r="AM190" s="3" t="s">
        <v>115</v>
      </c>
      <c r="AO190" s="3"/>
      <c r="AP190" s="3"/>
      <c r="AQ190" s="3"/>
    </row>
    <row r="191" spans="1:43" ht="12.75">
      <c r="A191" s="118"/>
      <c r="B191" s="118"/>
      <c r="C191" s="118"/>
      <c r="D191" s="1269"/>
      <c r="E191" s="1269"/>
      <c r="F191" s="118">
        <f>COUNTIF($E$5:$E$160,"Fri(night)")</f>
        <v>0</v>
      </c>
      <c r="G191" s="3" t="s">
        <v>117</v>
      </c>
      <c r="H191" s="118"/>
      <c r="I191" s="118"/>
      <c r="J191" s="118"/>
      <c r="K191" s="229"/>
      <c r="L191" s="229"/>
      <c r="M191" s="118"/>
      <c r="N191" s="3" t="s">
        <v>117</v>
      </c>
      <c r="O191" s="118"/>
      <c r="P191" s="118"/>
      <c r="Q191" s="118"/>
      <c r="R191" s="229"/>
      <c r="S191" s="229"/>
      <c r="T191" s="787">
        <f>COUNTIF($S$5:$S$160,"Fri(night)")</f>
        <v>0</v>
      </c>
      <c r="U191" s="6" t="s">
        <v>117</v>
      </c>
      <c r="V191" s="31"/>
      <c r="W191" s="31"/>
      <c r="X191" s="31"/>
      <c r="Y191" s="129"/>
      <c r="Z191" s="31">
        <f>COUNTIF($S$5:$S$160,"Fri(sand)")</f>
        <v>0</v>
      </c>
      <c r="AA191" s="6" t="s">
        <v>117</v>
      </c>
      <c r="AB191" s="31"/>
      <c r="AC191" s="31"/>
      <c r="AD191" s="31"/>
      <c r="AE191" s="129"/>
      <c r="AF191" s="31">
        <f t="shared" si="7"/>
        <v>0</v>
      </c>
      <c r="AG191" s="6" t="s">
        <v>117</v>
      </c>
      <c r="AH191" s="31"/>
      <c r="AI191" s="31"/>
      <c r="AJ191" s="828">
        <f t="shared" si="8"/>
        <v>0</v>
      </c>
      <c r="AK191" s="229"/>
      <c r="AL191" s="118"/>
      <c r="AM191" s="3" t="s">
        <v>117</v>
      </c>
      <c r="AO191" s="3"/>
      <c r="AP191" s="3"/>
      <c r="AQ191" s="3"/>
    </row>
    <row r="192" spans="1:43" ht="12.75">
      <c r="A192" s="118"/>
      <c r="B192" s="118"/>
      <c r="C192" s="118"/>
      <c r="D192" s="1269"/>
      <c r="E192" s="1269"/>
      <c r="F192" s="118">
        <f>COUNTIF($E$5:$E$160,"Sat(night)")</f>
        <v>0</v>
      </c>
      <c r="G192" s="3" t="s">
        <v>119</v>
      </c>
      <c r="H192" s="118"/>
      <c r="I192" s="118"/>
      <c r="J192" s="118"/>
      <c r="K192" s="229"/>
      <c r="L192" s="229"/>
      <c r="M192" s="118"/>
      <c r="N192" s="3" t="s">
        <v>119</v>
      </c>
      <c r="O192" s="118"/>
      <c r="P192" s="118"/>
      <c r="Q192" s="118"/>
      <c r="R192" s="229"/>
      <c r="S192" s="229"/>
      <c r="T192" s="787">
        <f>COUNTIF($S$5:$S$160,"Sat(night)")</f>
        <v>0</v>
      </c>
      <c r="U192" s="6" t="s">
        <v>119</v>
      </c>
      <c r="V192" s="31"/>
      <c r="W192" s="31"/>
      <c r="X192" s="31"/>
      <c r="Y192" s="129"/>
      <c r="Z192" s="31">
        <f>COUNTIF($S$5:$S$160,"Sat(sand)")</f>
        <v>0</v>
      </c>
      <c r="AA192" s="6" t="s">
        <v>119</v>
      </c>
      <c r="AB192" s="31"/>
      <c r="AC192" s="31"/>
      <c r="AD192" s="31"/>
      <c r="AE192" s="129"/>
      <c r="AF192" s="31">
        <f t="shared" si="7"/>
        <v>3</v>
      </c>
      <c r="AG192" s="6" t="s">
        <v>119</v>
      </c>
      <c r="AH192" s="31"/>
      <c r="AI192" s="31"/>
      <c r="AJ192" s="828">
        <f t="shared" si="8"/>
        <v>0</v>
      </c>
      <c r="AK192" s="229"/>
      <c r="AL192" s="118"/>
      <c r="AM192" s="3" t="s">
        <v>119</v>
      </c>
      <c r="AO192" s="3"/>
      <c r="AP192" s="3"/>
      <c r="AQ192" s="3"/>
    </row>
    <row r="193" spans="1:43" ht="12.75">
      <c r="A193" s="118"/>
      <c r="B193" s="118"/>
      <c r="C193" s="118"/>
      <c r="D193" s="1269"/>
      <c r="E193" s="1269"/>
      <c r="F193" s="118">
        <f>COUNTIF($E$5:$E$160,"Sun(night)")</f>
        <v>0</v>
      </c>
      <c r="G193" s="3" t="s">
        <v>123</v>
      </c>
      <c r="H193" s="118"/>
      <c r="I193" s="118"/>
      <c r="J193" s="118"/>
      <c r="K193" s="229"/>
      <c r="L193" s="229"/>
      <c r="M193" s="118"/>
      <c r="N193" s="3" t="s">
        <v>123</v>
      </c>
      <c r="O193" s="118"/>
      <c r="P193" s="118"/>
      <c r="Q193" s="118"/>
      <c r="R193" s="229"/>
      <c r="S193" s="229"/>
      <c r="T193" s="787">
        <f>COUNTIF($S$5:$S$160,"Sun(night)")</f>
        <v>0</v>
      </c>
      <c r="U193" s="6" t="s">
        <v>123</v>
      </c>
      <c r="V193" s="31"/>
      <c r="W193" s="31"/>
      <c r="X193" s="31"/>
      <c r="Y193" s="129"/>
      <c r="Z193" s="31">
        <f>COUNTIF($S$5:$S$160,"Sun(sand)")</f>
        <v>0</v>
      </c>
      <c r="AA193" s="6" t="s">
        <v>123</v>
      </c>
      <c r="AB193" s="31"/>
      <c r="AC193" s="31"/>
      <c r="AD193" s="31"/>
      <c r="AE193" s="129"/>
      <c r="AF193" s="31">
        <f t="shared" si="7"/>
        <v>1</v>
      </c>
      <c r="AG193" s="6" t="s">
        <v>123</v>
      </c>
      <c r="AH193" s="31"/>
      <c r="AI193" s="31"/>
      <c r="AJ193" s="828">
        <f t="shared" si="8"/>
        <v>0</v>
      </c>
      <c r="AK193" s="229"/>
      <c r="AL193" s="118"/>
      <c r="AM193" s="3" t="s">
        <v>123</v>
      </c>
      <c r="AO193" s="3"/>
      <c r="AP193" s="3"/>
      <c r="AQ193" s="3"/>
    </row>
    <row r="194" spans="1:43" ht="12.75">
      <c r="A194" s="118"/>
      <c r="B194" s="118"/>
      <c r="C194" s="118"/>
      <c r="D194" s="1269"/>
      <c r="E194" s="1269"/>
      <c r="F194" s="118"/>
      <c r="G194" s="118"/>
      <c r="H194" s="118"/>
      <c r="I194" s="118"/>
      <c r="J194" s="118"/>
      <c r="K194" s="229"/>
      <c r="L194" s="229"/>
      <c r="M194" s="118"/>
      <c r="N194" s="118"/>
      <c r="O194" s="118"/>
      <c r="P194" s="118"/>
      <c r="Q194" s="118"/>
      <c r="R194" s="229"/>
      <c r="S194" s="229"/>
      <c r="T194" s="787"/>
      <c r="U194" s="31"/>
      <c r="V194" s="31"/>
      <c r="W194" s="31"/>
      <c r="X194" s="31"/>
      <c r="Y194" s="129"/>
      <c r="Z194" s="31"/>
      <c r="AA194" s="31"/>
      <c r="AB194" s="31"/>
      <c r="AC194" s="31"/>
      <c r="AD194" s="31"/>
      <c r="AE194" s="129"/>
      <c r="AF194" s="31"/>
      <c r="AG194" s="31"/>
      <c r="AH194" s="31"/>
      <c r="AI194" s="31"/>
      <c r="AJ194" s="155"/>
      <c r="AK194" s="229"/>
      <c r="AL194" s="118"/>
      <c r="AM194" s="118"/>
      <c r="AO194" s="3"/>
      <c r="AP194" s="3"/>
      <c r="AQ194" s="3"/>
    </row>
    <row r="195" spans="1:43" ht="12.75">
      <c r="A195" s="3"/>
      <c r="B195" s="3"/>
      <c r="C195" s="3"/>
      <c r="F195" s="795">
        <f>COUNTIF($F$5:$F$154,"(night)")</f>
        <v>0</v>
      </c>
      <c r="G195" s="795" t="s">
        <v>242</v>
      </c>
      <c r="H195" s="795"/>
      <c r="I195" s="795"/>
      <c r="J195" s="795"/>
      <c r="K195" s="795"/>
      <c r="L195" s="795"/>
      <c r="M195" s="795">
        <f>COUNTIF($F$5:$F$154,N195)</f>
        <v>0</v>
      </c>
      <c r="N195" s="795"/>
      <c r="O195" s="795"/>
      <c r="P195" s="795"/>
      <c r="Q195" s="795"/>
      <c r="R195" s="795"/>
      <c r="S195" s="795"/>
      <c r="T195" s="807">
        <f>COUNTIF($T$5:$T$154,U195)</f>
        <v>0</v>
      </c>
      <c r="U195" s="808" t="s">
        <v>242</v>
      </c>
      <c r="V195" s="809"/>
      <c r="W195" s="809"/>
      <c r="X195" s="809"/>
      <c r="Y195" s="809"/>
      <c r="Z195" s="808">
        <f>Z187+Z188+Z189+Z190+Z191+Z192+Z193</f>
        <v>0</v>
      </c>
      <c r="AA195" s="808" t="s">
        <v>488</v>
      </c>
      <c r="AB195" s="809"/>
      <c r="AC195" s="809"/>
      <c r="AD195" s="809"/>
      <c r="AE195" s="809"/>
      <c r="AF195" s="808">
        <f>AF187+AF188+AF189+AF190+AF191+AF192+AF193</f>
        <v>11</v>
      </c>
      <c r="AG195" s="808" t="s">
        <v>489</v>
      </c>
      <c r="AH195" s="809"/>
      <c r="AI195" s="809"/>
      <c r="AJ195" s="828">
        <f>SUM(AJ187:AJ193)</f>
        <v>0</v>
      </c>
      <c r="AK195" s="796"/>
      <c r="AL195" s="795"/>
      <c r="AM195" s="796"/>
      <c r="AO195" s="3"/>
      <c r="AP195" s="3"/>
      <c r="AQ195" s="3"/>
    </row>
    <row r="196" spans="1:43" ht="12.75">
      <c r="A196" s="3"/>
      <c r="B196" s="3"/>
      <c r="C196" s="3"/>
      <c r="F196" s="118"/>
      <c r="G196" s="3"/>
      <c r="I196" s="3"/>
      <c r="J196" s="3"/>
      <c r="M196" s="118"/>
      <c r="N196" s="3"/>
      <c r="P196" s="3"/>
      <c r="Q196" s="3"/>
      <c r="T196" s="787"/>
      <c r="U196" s="6"/>
      <c r="V196" s="6"/>
      <c r="W196" s="6"/>
      <c r="X196" s="6"/>
      <c r="Y196" s="126"/>
      <c r="Z196" s="31"/>
      <c r="AA196" s="6"/>
      <c r="AB196" s="6"/>
      <c r="AC196" s="6"/>
      <c r="AD196" s="6"/>
      <c r="AE196" s="126"/>
      <c r="AF196" s="31"/>
      <c r="AG196" s="6"/>
      <c r="AH196" s="6"/>
      <c r="AI196" s="6"/>
      <c r="AJ196" s="50"/>
      <c r="AL196" s="118"/>
      <c r="AM196" s="3"/>
      <c r="AO196" s="3"/>
      <c r="AP196" s="3"/>
      <c r="AQ196" s="3"/>
    </row>
    <row r="197" spans="1:43" ht="13.5" thickBot="1">
      <c r="A197" s="3"/>
      <c r="B197" s="3"/>
      <c r="C197" s="3"/>
      <c r="F197" s="792">
        <f>SUM(F185:F193)</f>
        <v>8</v>
      </c>
      <c r="G197" s="792" t="s">
        <v>267</v>
      </c>
      <c r="H197" s="792"/>
      <c r="I197" s="792"/>
      <c r="J197" s="792"/>
      <c r="K197" s="792"/>
      <c r="L197" s="792"/>
      <c r="M197" s="792">
        <f>SUM(M185:M193)</f>
        <v>6</v>
      </c>
      <c r="N197" s="792" t="s">
        <v>267</v>
      </c>
      <c r="O197" s="792"/>
      <c r="P197" s="792"/>
      <c r="Q197" s="792"/>
      <c r="R197" s="792"/>
      <c r="S197" s="792"/>
      <c r="T197" s="810">
        <f>SUM(T185:T193)</f>
        <v>11</v>
      </c>
      <c r="U197" s="811" t="s">
        <v>267</v>
      </c>
      <c r="V197" s="811"/>
      <c r="W197" s="811"/>
      <c r="X197" s="811"/>
      <c r="Y197" s="811"/>
      <c r="Z197" s="811">
        <f>Z195+AF195</f>
        <v>11</v>
      </c>
      <c r="AA197" s="811"/>
      <c r="AB197" s="811"/>
      <c r="AC197" s="811"/>
      <c r="AD197" s="811"/>
      <c r="AE197" s="811"/>
      <c r="AF197" s="811"/>
      <c r="AG197" s="811"/>
      <c r="AH197" s="811"/>
      <c r="AI197" s="811"/>
      <c r="AJ197" s="812"/>
      <c r="AK197" s="792"/>
      <c r="AL197" s="792"/>
      <c r="AM197" s="792"/>
      <c r="AO197" s="3"/>
      <c r="AP197" s="3"/>
      <c r="AQ197" s="3"/>
    </row>
    <row r="198" spans="1:43" ht="12.75">
      <c r="A198" s="3"/>
      <c r="B198" s="3"/>
      <c r="C198" s="3"/>
      <c r="F198" s="118"/>
      <c r="G198" s="3"/>
      <c r="I198" s="3"/>
      <c r="J198" s="3"/>
      <c r="M198" s="118"/>
      <c r="N198" s="3"/>
      <c r="P198" s="3"/>
      <c r="Q198" s="3"/>
      <c r="T198" s="118"/>
      <c r="U198" s="3"/>
      <c r="W198" s="3"/>
      <c r="X198" s="3"/>
      <c r="Z198" s="118"/>
      <c r="AA198" s="3"/>
      <c r="AC198" s="3"/>
      <c r="AD198" s="3"/>
      <c r="AF198" s="118"/>
      <c r="AG198" s="3"/>
      <c r="AH198" s="3"/>
      <c r="AI198" s="3"/>
      <c r="AJ198" s="3"/>
      <c r="AL198" s="118"/>
      <c r="AM198" s="3"/>
      <c r="AO198" s="3"/>
      <c r="AP198" s="3"/>
      <c r="AQ198" s="3"/>
    </row>
    <row r="199" spans="1:43" ht="12.75">
      <c r="A199" s="3"/>
      <c r="B199" s="3"/>
      <c r="C199" s="3"/>
      <c r="F199" s="118"/>
      <c r="G199" s="3"/>
      <c r="I199" s="3"/>
      <c r="J199" s="3"/>
      <c r="M199" s="118"/>
      <c r="N199" s="3"/>
      <c r="P199" s="3"/>
      <c r="Q199" s="3"/>
      <c r="T199" s="118"/>
      <c r="U199" s="3"/>
      <c r="W199" s="3"/>
      <c r="X199" s="3"/>
      <c r="Z199" s="118"/>
      <c r="AA199" s="3"/>
      <c r="AC199" s="3"/>
      <c r="AD199" s="3"/>
      <c r="AF199" s="118"/>
      <c r="AG199" s="3"/>
      <c r="AH199" s="3"/>
      <c r="AI199" s="3"/>
      <c r="AJ199" s="3"/>
      <c r="AL199" s="118"/>
      <c r="AM199" s="3"/>
      <c r="AO199" s="3"/>
      <c r="AP199" s="3"/>
      <c r="AQ199" s="3"/>
    </row>
    <row r="200" spans="1:43" ht="12.75">
      <c r="A200" s="3"/>
      <c r="B200" s="3"/>
      <c r="C200" s="3"/>
      <c r="F200" s="118"/>
      <c r="G200" s="3"/>
      <c r="I200" s="3"/>
      <c r="J200" s="3"/>
      <c r="M200" s="118"/>
      <c r="N200" s="3"/>
      <c r="P200" s="3"/>
      <c r="Q200" s="3"/>
      <c r="T200" s="118"/>
      <c r="U200" s="3"/>
      <c r="W200" s="3"/>
      <c r="X200" s="3"/>
      <c r="Z200" s="118"/>
      <c r="AA200" s="3"/>
      <c r="AC200" s="3"/>
      <c r="AD200" s="3"/>
      <c r="AF200" s="118"/>
      <c r="AG200" s="3"/>
      <c r="AH200" s="3"/>
      <c r="AI200" s="3"/>
      <c r="AJ200" s="3"/>
      <c r="AL200" s="118"/>
      <c r="AM200" s="3"/>
      <c r="AO200" s="3"/>
      <c r="AP200" s="3"/>
      <c r="AQ200" s="3"/>
    </row>
    <row r="201" spans="1:43" ht="12.75">
      <c r="A201" s="3"/>
      <c r="B201" s="3"/>
      <c r="C201" s="3"/>
      <c r="F201" s="118"/>
      <c r="G201" s="3"/>
      <c r="I201" s="3"/>
      <c r="J201" s="3"/>
      <c r="M201" s="118"/>
      <c r="N201" s="3"/>
      <c r="P201" s="3"/>
      <c r="Q201" s="3"/>
      <c r="T201" s="118"/>
      <c r="U201" s="3"/>
      <c r="W201" s="3"/>
      <c r="X201" s="3"/>
      <c r="Z201" s="118"/>
      <c r="AA201" s="3"/>
      <c r="AC201" s="3"/>
      <c r="AD201" s="3"/>
      <c r="AF201" s="118"/>
      <c r="AG201" s="3"/>
      <c r="AH201" s="3"/>
      <c r="AI201" s="3"/>
      <c r="AJ201" s="3"/>
      <c r="AL201" s="118"/>
      <c r="AM201" s="3"/>
      <c r="AO201" s="3"/>
      <c r="AP201" s="3"/>
      <c r="AQ201" s="3"/>
    </row>
    <row r="202" spans="1:43" ht="12.75">
      <c r="A202" s="3"/>
      <c r="B202" s="3"/>
      <c r="C202" s="3"/>
      <c r="F202" s="118"/>
      <c r="G202" s="3"/>
      <c r="I202" s="3"/>
      <c r="J202" s="3"/>
      <c r="M202" s="118"/>
      <c r="N202" s="3"/>
      <c r="P202" s="3"/>
      <c r="Q202" s="3"/>
      <c r="T202" s="118"/>
      <c r="U202" s="3"/>
      <c r="W202" s="3"/>
      <c r="X202" s="3"/>
      <c r="Z202" s="118"/>
      <c r="AA202" s="3"/>
      <c r="AC202" s="3"/>
      <c r="AD202" s="3"/>
      <c r="AF202" s="118"/>
      <c r="AG202" s="3"/>
      <c r="AH202" s="3"/>
      <c r="AI202" s="3"/>
      <c r="AJ202" s="3"/>
      <c r="AL202" s="118"/>
      <c r="AM202" s="3"/>
      <c r="AO202" s="3"/>
      <c r="AP202" s="3"/>
      <c r="AQ202" s="3"/>
    </row>
    <row r="203" spans="1:43" ht="12.75">
      <c r="A203" s="3"/>
      <c r="B203" s="3"/>
      <c r="C203" s="3"/>
      <c r="F203" s="118"/>
      <c r="G203" s="3"/>
      <c r="I203" s="3"/>
      <c r="J203" s="3"/>
      <c r="M203" s="118"/>
      <c r="N203" s="3"/>
      <c r="P203" s="3"/>
      <c r="Q203" s="3"/>
      <c r="T203" s="118"/>
      <c r="U203" s="3"/>
      <c r="W203" s="3"/>
      <c r="X203" s="3"/>
      <c r="Z203" s="118"/>
      <c r="AA203" s="3"/>
      <c r="AC203" s="3"/>
      <c r="AD203" s="3"/>
      <c r="AF203" s="118"/>
      <c r="AG203" s="3"/>
      <c r="AH203" s="3"/>
      <c r="AI203" s="3"/>
      <c r="AJ203" s="3"/>
      <c r="AL203" s="118"/>
      <c r="AM203" s="3"/>
      <c r="AO203" s="3"/>
      <c r="AP203" s="3"/>
      <c r="AQ203" s="3"/>
    </row>
    <row r="204" spans="1:43" ht="12.75">
      <c r="A204" s="3"/>
      <c r="B204" s="3"/>
      <c r="C204" s="3"/>
      <c r="F204" s="118"/>
      <c r="G204" s="3"/>
      <c r="I204" s="3"/>
      <c r="J204" s="3"/>
      <c r="M204" s="118"/>
      <c r="N204" s="3"/>
      <c r="P204" s="3"/>
      <c r="Q204" s="3"/>
      <c r="T204" s="118"/>
      <c r="U204" s="3"/>
      <c r="W204" s="3"/>
      <c r="X204" s="3"/>
      <c r="Z204" s="118"/>
      <c r="AA204" s="3"/>
      <c r="AC204" s="3"/>
      <c r="AD204" s="3"/>
      <c r="AF204" s="118"/>
      <c r="AG204" s="3"/>
      <c r="AH204" s="3"/>
      <c r="AI204" s="3"/>
      <c r="AJ204" s="3"/>
      <c r="AL204" s="118"/>
      <c r="AM204" s="3"/>
      <c r="AO204" s="3"/>
      <c r="AP204" s="3"/>
      <c r="AQ204" s="3"/>
    </row>
    <row r="205" spans="1:43" ht="12.75">
      <c r="A205" s="3"/>
      <c r="B205" s="3"/>
      <c r="C205" s="3"/>
      <c r="F205" s="118"/>
      <c r="G205" s="118" t="s">
        <v>323</v>
      </c>
      <c r="I205" s="3"/>
      <c r="J205" s="3"/>
      <c r="M205" s="118"/>
      <c r="N205" s="118" t="s">
        <v>323</v>
      </c>
      <c r="P205" s="3"/>
      <c r="Q205" s="3"/>
      <c r="T205" s="118"/>
      <c r="U205" s="118" t="s">
        <v>323</v>
      </c>
      <c r="W205" s="3"/>
      <c r="X205" s="3"/>
      <c r="Z205" s="118"/>
      <c r="AA205" s="118" t="s">
        <v>323</v>
      </c>
      <c r="AC205" s="3"/>
      <c r="AD205" s="3"/>
      <c r="AF205" s="118"/>
      <c r="AG205" s="118" t="s">
        <v>323</v>
      </c>
      <c r="AH205" s="3"/>
      <c r="AI205" s="3"/>
      <c r="AJ205" s="3"/>
      <c r="AL205" s="118"/>
      <c r="AM205" s="118" t="s">
        <v>323</v>
      </c>
      <c r="AO205" s="3"/>
      <c r="AP205" s="118" t="s">
        <v>365</v>
      </c>
      <c r="AQ205" s="3"/>
    </row>
    <row r="206" spans="1:43" ht="12.75">
      <c r="A206" s="3"/>
      <c r="B206" s="3"/>
      <c r="C206" s="3"/>
      <c r="F206" s="118"/>
      <c r="G206" s="118"/>
      <c r="I206" s="3"/>
      <c r="J206" s="3"/>
      <c r="M206" s="118"/>
      <c r="N206" s="118"/>
      <c r="P206" s="3"/>
      <c r="Q206" s="3"/>
      <c r="T206" s="118"/>
      <c r="U206" s="118"/>
      <c r="W206" s="3"/>
      <c r="X206" s="3"/>
      <c r="Z206" s="118"/>
      <c r="AA206" s="118"/>
      <c r="AC206" s="3"/>
      <c r="AD206" s="3"/>
      <c r="AF206" s="118"/>
      <c r="AG206" s="118"/>
      <c r="AH206" s="3"/>
      <c r="AI206" s="3"/>
      <c r="AJ206" s="3"/>
      <c r="AL206" s="118"/>
      <c r="AM206" s="118"/>
      <c r="AO206" s="3"/>
      <c r="AP206" s="118"/>
      <c r="AQ206" s="3"/>
    </row>
    <row r="207" spans="1:43" ht="12.75">
      <c r="A207" s="3"/>
      <c r="B207" s="3"/>
      <c r="C207" s="3"/>
      <c r="F207" s="118">
        <f>COUNTIF($H$5:$H$160,G207)</f>
        <v>0</v>
      </c>
      <c r="G207" s="3" t="s">
        <v>120</v>
      </c>
      <c r="I207" s="3"/>
      <c r="J207" s="3"/>
      <c r="M207" s="118">
        <f>COUNTIF($O$5:$O$160,N207)</f>
        <v>0</v>
      </c>
      <c r="N207" s="3" t="s">
        <v>120</v>
      </c>
      <c r="P207" s="3"/>
      <c r="Q207" s="3"/>
      <c r="T207" s="118">
        <f>COUNTIF($V$5:$V$160,U207)</f>
        <v>0</v>
      </c>
      <c r="U207" s="3" t="s">
        <v>120</v>
      </c>
      <c r="W207" s="3"/>
      <c r="X207" s="3"/>
      <c r="Z207" s="118">
        <f>COUNTIF($AB$5:$AB$160,AA207)</f>
        <v>0</v>
      </c>
      <c r="AA207" s="3" t="s">
        <v>120</v>
      </c>
      <c r="AC207" s="3"/>
      <c r="AD207" s="3"/>
      <c r="AF207" s="118">
        <f>COUNTIF($AH$5:$AH$160,AG207)</f>
        <v>0</v>
      </c>
      <c r="AG207" s="3" t="s">
        <v>120</v>
      </c>
      <c r="AH207" s="3"/>
      <c r="AI207" s="3"/>
      <c r="AJ207" s="3"/>
      <c r="AL207" s="118">
        <f>COUNTIF($AN$5:$AN$160,AM207)</f>
        <v>0</v>
      </c>
      <c r="AM207" s="3" t="s">
        <v>120</v>
      </c>
      <c r="AO207" s="3"/>
      <c r="AP207" s="118">
        <f>SUM(F207+M207+T207+Z207+AF207)</f>
        <v>0</v>
      </c>
      <c r="AQ207" s="3"/>
    </row>
    <row r="208" spans="1:43" ht="12.75">
      <c r="A208" s="3"/>
      <c r="B208" s="3"/>
      <c r="C208" s="3"/>
      <c r="F208" s="118">
        <f>COUNTIF($H$5:$H$160,G208)</f>
        <v>0</v>
      </c>
      <c r="G208" s="3" t="s">
        <v>121</v>
      </c>
      <c r="I208" s="3"/>
      <c r="J208" s="3"/>
      <c r="M208" s="118">
        <f>COUNTIF($O$5:$O$160,N208)</f>
        <v>0</v>
      </c>
      <c r="N208" s="3" t="s">
        <v>121</v>
      </c>
      <c r="P208" s="3"/>
      <c r="Q208" s="3"/>
      <c r="T208" s="118">
        <f>COUNTIF($V$5:$V$160,U208)</f>
        <v>0</v>
      </c>
      <c r="U208" s="3" t="s">
        <v>121</v>
      </c>
      <c r="W208" s="3"/>
      <c r="X208" s="3"/>
      <c r="Z208" s="118">
        <f>COUNTIF($AB$5:$AB$160,AA208)</f>
        <v>0</v>
      </c>
      <c r="AA208" s="3" t="s">
        <v>121</v>
      </c>
      <c r="AC208" s="3"/>
      <c r="AD208" s="3"/>
      <c r="AF208" s="118">
        <f>COUNTIF($AH$5:$AH$160,AG208)</f>
        <v>0</v>
      </c>
      <c r="AG208" s="3" t="s">
        <v>121</v>
      </c>
      <c r="AH208" s="3"/>
      <c r="AI208" s="3"/>
      <c r="AJ208" s="3"/>
      <c r="AL208" s="118">
        <f>COUNTIF($AN$5:$AN$160,AM208)</f>
        <v>1</v>
      </c>
      <c r="AM208" s="3" t="s">
        <v>121</v>
      </c>
      <c r="AO208" s="3"/>
      <c r="AP208" s="118">
        <f aca="true" t="shared" si="9" ref="AP208:AP214">SUM(F208+M208+T208+Z208+AF208)</f>
        <v>0</v>
      </c>
      <c r="AQ208" s="3"/>
    </row>
    <row r="209" spans="1:43" ht="12.75">
      <c r="A209" s="3"/>
      <c r="B209" s="3"/>
      <c r="C209" s="3"/>
      <c r="F209" s="118">
        <f>COUNTIF($H$5:$H$160,G209)</f>
        <v>0</v>
      </c>
      <c r="G209" s="3" t="s">
        <v>110</v>
      </c>
      <c r="I209" s="3"/>
      <c r="J209" s="3"/>
      <c r="M209" s="118">
        <f>COUNTIF($O$5:$O$160,N209)</f>
        <v>0</v>
      </c>
      <c r="N209" s="3" t="s">
        <v>110</v>
      </c>
      <c r="P209" s="3"/>
      <c r="Q209" s="3"/>
      <c r="T209" s="118">
        <f>COUNTIF($V$5:$V$160,U209)</f>
        <v>0</v>
      </c>
      <c r="U209" s="3" t="s">
        <v>110</v>
      </c>
      <c r="W209" s="3"/>
      <c r="X209" s="3"/>
      <c r="Z209" s="118">
        <f>COUNTIF($AB$5:$AB$160,AA209)</f>
        <v>0</v>
      </c>
      <c r="AA209" s="3" t="s">
        <v>110</v>
      </c>
      <c r="AC209" s="3"/>
      <c r="AD209" s="3"/>
      <c r="AF209" s="118">
        <f>COUNTIF($AH$5:$AH$160,AG209)</f>
        <v>0</v>
      </c>
      <c r="AG209" s="3" t="s">
        <v>110</v>
      </c>
      <c r="AH209" s="3"/>
      <c r="AI209" s="3"/>
      <c r="AJ209" s="3"/>
      <c r="AL209" s="118">
        <f>COUNTIF($AN$5:$AN$160,AM209)</f>
        <v>1</v>
      </c>
      <c r="AM209" s="3" t="s">
        <v>110</v>
      </c>
      <c r="AO209" s="3"/>
      <c r="AP209" s="118">
        <f t="shared" si="9"/>
        <v>0</v>
      </c>
      <c r="AQ209" s="3"/>
    </row>
    <row r="210" spans="1:43" ht="12.75">
      <c r="A210" s="3"/>
      <c r="B210" s="3"/>
      <c r="C210" s="3"/>
      <c r="F210" s="118">
        <f>COUNTIF($H$5:$H$160,G210)</f>
        <v>0</v>
      </c>
      <c r="G210" s="3" t="s">
        <v>386</v>
      </c>
      <c r="I210" s="3"/>
      <c r="J210" s="3"/>
      <c r="M210" s="118">
        <f>COUNTIF($O$5:$O$160,N210)</f>
        <v>0</v>
      </c>
      <c r="N210" s="3" t="s">
        <v>386</v>
      </c>
      <c r="P210" s="3"/>
      <c r="Q210" s="3"/>
      <c r="T210" s="118">
        <f>COUNTIF($V$5:$V$160,U210)</f>
        <v>0</v>
      </c>
      <c r="U210" s="3" t="s">
        <v>386</v>
      </c>
      <c r="W210" s="3"/>
      <c r="X210" s="3"/>
      <c r="Z210" s="118">
        <f>COUNTIF($AB$5:$AB$160,AA210)</f>
        <v>1</v>
      </c>
      <c r="AA210" s="3" t="s">
        <v>386</v>
      </c>
      <c r="AC210" s="3"/>
      <c r="AD210" s="3"/>
      <c r="AF210" s="118">
        <f>COUNTIF($AH$5:$AH$160,AG210)</f>
        <v>0</v>
      </c>
      <c r="AG210" s="3" t="s">
        <v>386</v>
      </c>
      <c r="AH210" s="3"/>
      <c r="AI210" s="3"/>
      <c r="AJ210" s="3"/>
      <c r="AL210" s="118">
        <f>COUNTIF($AN$5:$AN$160,AM210)</f>
        <v>0</v>
      </c>
      <c r="AM210" s="3" t="s">
        <v>386</v>
      </c>
      <c r="AO210" s="3"/>
      <c r="AP210" s="118">
        <f t="shared" si="9"/>
        <v>1</v>
      </c>
      <c r="AQ210" s="3"/>
    </row>
    <row r="211" spans="1:43" ht="12.75">
      <c r="A211" s="3"/>
      <c r="B211" s="3"/>
      <c r="C211" s="3"/>
      <c r="F211" s="118">
        <f>COUNTIF($H$5:$H$160,G211)</f>
        <v>2</v>
      </c>
      <c r="G211" s="3" t="s">
        <v>385</v>
      </c>
      <c r="I211" s="3"/>
      <c r="J211" s="3"/>
      <c r="M211" s="118">
        <f>COUNTIF($O$5:$O$160,N211)</f>
        <v>0</v>
      </c>
      <c r="N211" s="3" t="s">
        <v>385</v>
      </c>
      <c r="P211" s="3"/>
      <c r="Q211" s="3"/>
      <c r="T211" s="118">
        <f>COUNTIF($V$5:$V$160,U211)</f>
        <v>0</v>
      </c>
      <c r="U211" s="3" t="s">
        <v>385</v>
      </c>
      <c r="W211" s="3"/>
      <c r="X211" s="3"/>
      <c r="Z211" s="118">
        <f>COUNTIF($AB$5:$AB$160,AA211)</f>
        <v>2</v>
      </c>
      <c r="AA211" s="3" t="s">
        <v>385</v>
      </c>
      <c r="AC211" s="3"/>
      <c r="AD211" s="3"/>
      <c r="AF211" s="118">
        <f>COUNTIF($AH$5:$AH$160,AG211)</f>
        <v>3</v>
      </c>
      <c r="AG211" s="3" t="s">
        <v>385</v>
      </c>
      <c r="AH211" s="3"/>
      <c r="AI211" s="3"/>
      <c r="AJ211" s="3"/>
      <c r="AL211" s="118">
        <f>COUNTIF($AN$5:$AN$160,AM211)</f>
        <v>0</v>
      </c>
      <c r="AM211" s="3" t="s">
        <v>385</v>
      </c>
      <c r="AO211" s="3"/>
      <c r="AP211" s="118">
        <f t="shared" si="9"/>
        <v>7</v>
      </c>
      <c r="AQ211" s="3"/>
    </row>
    <row r="212" spans="1:43" ht="12.75">
      <c r="A212" s="3"/>
      <c r="B212" s="3"/>
      <c r="C212" s="3"/>
      <c r="F212" s="118">
        <f>SUM(F207:F211)</f>
        <v>2</v>
      </c>
      <c r="G212" s="118" t="s">
        <v>267</v>
      </c>
      <c r="I212" s="3"/>
      <c r="J212" s="3"/>
      <c r="M212" s="118">
        <f>SUM(M207:M211)</f>
        <v>0</v>
      </c>
      <c r="N212" s="118" t="s">
        <v>267</v>
      </c>
      <c r="P212" s="3"/>
      <c r="Q212" s="3"/>
      <c r="T212" s="118">
        <f>SUM(T207:T211)</f>
        <v>0</v>
      </c>
      <c r="U212" s="118" t="s">
        <v>267</v>
      </c>
      <c r="W212" s="3"/>
      <c r="X212" s="3"/>
      <c r="Z212" s="118">
        <f>SUM(Z207:Z211)</f>
        <v>3</v>
      </c>
      <c r="AA212" s="118" t="s">
        <v>267</v>
      </c>
      <c r="AC212" s="3"/>
      <c r="AD212" s="3"/>
      <c r="AF212" s="118">
        <f>SUM(AF207:AF211)</f>
        <v>3</v>
      </c>
      <c r="AG212" s="118" t="s">
        <v>267</v>
      </c>
      <c r="AH212" s="3"/>
      <c r="AI212" s="3"/>
      <c r="AJ212" s="3"/>
      <c r="AL212" s="118">
        <f>SUM(AL207:AL211)</f>
        <v>2</v>
      </c>
      <c r="AM212" s="118" t="s">
        <v>267</v>
      </c>
      <c r="AO212" s="3"/>
      <c r="AP212" s="118">
        <f t="shared" si="9"/>
        <v>8</v>
      </c>
      <c r="AQ212" s="3"/>
    </row>
    <row r="213" spans="1:43" ht="12.75">
      <c r="A213" s="3"/>
      <c r="B213" s="3"/>
      <c r="C213" s="3"/>
      <c r="F213" s="118"/>
      <c r="G213" s="3"/>
      <c r="I213" s="3"/>
      <c r="J213" s="3"/>
      <c r="M213" s="118"/>
      <c r="N213" s="3"/>
      <c r="P213" s="3"/>
      <c r="Q213" s="3"/>
      <c r="T213" s="118"/>
      <c r="U213" s="3"/>
      <c r="W213" s="3"/>
      <c r="X213" s="3"/>
      <c r="Z213" s="118"/>
      <c r="AA213" s="3"/>
      <c r="AC213" s="3"/>
      <c r="AD213" s="3"/>
      <c r="AF213" s="118"/>
      <c r="AG213" s="3"/>
      <c r="AH213" s="3"/>
      <c r="AI213" s="3"/>
      <c r="AJ213" s="3"/>
      <c r="AL213" s="118"/>
      <c r="AM213" s="3"/>
      <c r="AO213" s="3"/>
      <c r="AP213" s="3"/>
      <c r="AQ213" s="3"/>
    </row>
    <row r="214" spans="1:43" ht="12.75">
      <c r="A214" s="3"/>
      <c r="B214" s="3"/>
      <c r="C214" s="3"/>
      <c r="F214" s="164">
        <f>SUM($J$5:$J160)</f>
        <v>2000</v>
      </c>
      <c r="G214" s="118" t="s">
        <v>322</v>
      </c>
      <c r="I214" s="3"/>
      <c r="J214" s="3"/>
      <c r="M214" s="164">
        <f>SUM($Q$5:$Q160)</f>
        <v>0</v>
      </c>
      <c r="N214" s="118" t="s">
        <v>322</v>
      </c>
      <c r="P214" s="3"/>
      <c r="Q214" s="3"/>
      <c r="T214" s="164">
        <f>SUM($X$5:$X160)</f>
        <v>0</v>
      </c>
      <c r="U214" s="118" t="s">
        <v>322</v>
      </c>
      <c r="W214" s="3"/>
      <c r="X214" s="3"/>
      <c r="Z214" s="164">
        <f>SUM($AD$5:$AD160)</f>
        <v>370</v>
      </c>
      <c r="AA214" s="118" t="s">
        <v>322</v>
      </c>
      <c r="AC214" s="3"/>
      <c r="AD214" s="3"/>
      <c r="AF214" s="164">
        <f>SUM($AJ$5:$AJ160)</f>
        <v>445</v>
      </c>
      <c r="AG214" s="118" t="s">
        <v>322</v>
      </c>
      <c r="AH214" s="3"/>
      <c r="AI214" s="3"/>
      <c r="AJ214" s="3"/>
      <c r="AL214" s="118"/>
      <c r="AM214" s="3"/>
      <c r="AO214" s="3"/>
      <c r="AP214" s="164">
        <f t="shared" si="9"/>
        <v>2815</v>
      </c>
      <c r="AQ214" s="3"/>
    </row>
    <row r="215" spans="6:42" ht="12.75">
      <c r="F215" s="118"/>
      <c r="M215" s="118"/>
      <c r="T215" s="118"/>
      <c r="Z215" s="118"/>
      <c r="AF215" s="118"/>
      <c r="AL215" s="118"/>
      <c r="AP215" s="118"/>
    </row>
    <row r="216" spans="6:42" ht="12.75">
      <c r="F216" s="118"/>
      <c r="G216" s="1"/>
      <c r="M216" s="118"/>
      <c r="N216" s="1"/>
      <c r="T216" s="118"/>
      <c r="U216" s="1"/>
      <c r="Z216" s="118"/>
      <c r="AA216" s="1"/>
      <c r="AF216" s="118"/>
      <c r="AG216" s="1"/>
      <c r="AL216" s="118"/>
      <c r="AM216" s="1"/>
      <c r="AP216" s="118"/>
    </row>
    <row r="218" spans="6:42" ht="12.75">
      <c r="F218" s="164"/>
      <c r="G218" s="1"/>
      <c r="M218" s="164"/>
      <c r="N218" s="1"/>
      <c r="T218" s="164"/>
      <c r="U218" s="1"/>
      <c r="Z218" s="164"/>
      <c r="AA218" s="1"/>
      <c r="AF218" s="164"/>
      <c r="AG218" s="1"/>
      <c r="AH218" s="3"/>
      <c r="AP218" s="164"/>
    </row>
  </sheetData>
  <sheetProtection/>
  <mergeCells count="9">
    <mergeCell ref="Z3:AD3"/>
    <mergeCell ref="AF3:AJ3"/>
    <mergeCell ref="AS106:AT106"/>
    <mergeCell ref="J1:T1"/>
    <mergeCell ref="V2:X2"/>
    <mergeCell ref="F3:J3"/>
    <mergeCell ref="M3:Q3"/>
    <mergeCell ref="T3:X3"/>
    <mergeCell ref="AL3:AP3"/>
  </mergeCells>
  <printOptions/>
  <pageMargins left="0.5905511811023623" right="0.15748031496062992" top="0.3937007874015748" bottom="0.07874015748031496" header="0" footer="0"/>
  <pageSetup horizontalDpi="600" verticalDpi="600" orientation="landscape" paperSize="9" scale="47" r:id="rId1"/>
  <headerFooter alignWithMargins="0">
    <oddFooter>&amp;R&amp;24 2017</oddFooter>
  </headerFooter>
  <rowBreaks count="1" manualBreakCount="1">
    <brk id="69" max="4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U214"/>
  <sheetViews>
    <sheetView zoomScale="80" zoomScaleNormal="80" zoomScalePageLayoutView="0" workbookViewId="0" topLeftCell="A1">
      <pane xSplit="3" ySplit="4" topLeftCell="F5" activePane="bottomRight" state="frozen"/>
      <selection pane="topLeft" activeCell="X62" sqref="X62"/>
      <selection pane="topRight" activeCell="X62" sqref="X62"/>
      <selection pane="bottomLeft" activeCell="X62" sqref="X62"/>
      <selection pane="bottomRight" activeCell="F5" sqref="F5"/>
    </sheetView>
  </sheetViews>
  <sheetFormatPr defaultColWidth="9.00390625" defaultRowHeight="14.25"/>
  <cols>
    <col min="1" max="1" width="5.125" style="2" customWidth="1"/>
    <col min="2" max="3" width="4.625" style="2" customWidth="1"/>
    <col min="4" max="4" width="4.625" style="194" hidden="1" customWidth="1"/>
    <col min="5" max="5" width="10.125" style="194" hidden="1" customWidth="1"/>
    <col min="6" max="6" width="8.50390625" style="1" customWidth="1"/>
    <col min="7" max="7" width="11.625" style="2" customWidth="1"/>
    <col min="8" max="8" width="3.125" style="3" customWidth="1"/>
    <col min="9" max="9" width="3.625" style="2" customWidth="1"/>
    <col min="10" max="10" width="5.125" style="2" customWidth="1"/>
    <col min="11" max="11" width="4.625" style="194" hidden="1" customWidth="1"/>
    <col min="12" max="12" width="10.125" style="194" hidden="1" customWidth="1"/>
    <col min="13" max="13" width="9.875" style="1" customWidth="1"/>
    <col min="14" max="14" width="11.625" style="2" customWidth="1"/>
    <col min="15" max="15" width="3.125" style="3" customWidth="1"/>
    <col min="16" max="16" width="3.625" style="2" customWidth="1"/>
    <col min="17" max="17" width="5.125" style="2" customWidth="1"/>
    <col min="18" max="18" width="4.625" style="194" hidden="1" customWidth="1"/>
    <col min="19" max="19" width="10.125" style="194" hidden="1" customWidth="1"/>
    <col min="20" max="20" width="10.125" style="1" customWidth="1"/>
    <col min="21" max="21" width="12.125" style="2" customWidth="1"/>
    <col min="22" max="22" width="3.125" style="3" customWidth="1"/>
    <col min="23" max="23" width="3.625" style="2" customWidth="1"/>
    <col min="24" max="24" width="5.625" style="2" customWidth="1"/>
    <col min="25" max="25" width="4.625" style="194" hidden="1" customWidth="1"/>
    <col min="26" max="26" width="8.125" style="1" customWidth="1"/>
    <col min="27" max="27" width="11.625" style="2" customWidth="1"/>
    <col min="28" max="28" width="3.125" style="3" customWidth="1"/>
    <col min="29" max="29" width="3.625" style="2" customWidth="1"/>
    <col min="30" max="30" width="4.50390625" style="2" customWidth="1"/>
    <col min="31" max="31" width="4.625" style="194" hidden="1" customWidth="1"/>
    <col min="32" max="32" width="5.125" style="1" customWidth="1"/>
    <col min="33" max="33" width="10.625" style="2" customWidth="1"/>
    <col min="34" max="34" width="3.125" style="2" customWidth="1"/>
    <col min="35" max="35" width="3.625" style="2" customWidth="1"/>
    <col min="36" max="36" width="5.125" style="2" customWidth="1"/>
    <col min="37" max="37" width="4.625" style="194" hidden="1" customWidth="1"/>
    <col min="38" max="38" width="6.125" style="1" customWidth="1"/>
    <col min="39" max="39" width="12.00390625" style="2" customWidth="1"/>
    <col min="40" max="40" width="3.125" style="3" customWidth="1"/>
    <col min="41" max="41" width="3.625" style="2" customWidth="1"/>
    <col min="42" max="42" width="5.125" style="2" customWidth="1"/>
    <col min="43" max="43" width="14.125" style="2" customWidth="1"/>
    <col min="44" max="44" width="15.125" style="2" customWidth="1"/>
    <col min="45" max="46" width="13.625" style="2" customWidth="1"/>
    <col min="47" max="47" width="10.625" style="2" customWidth="1"/>
    <col min="48" max="16384" width="9.00390625" style="2" customWidth="1"/>
  </cols>
  <sheetData>
    <row r="1" spans="1:46" ht="19.5">
      <c r="A1" s="99" t="s">
        <v>320</v>
      </c>
      <c r="B1" s="99"/>
      <c r="C1" s="99"/>
      <c r="D1" s="1257"/>
      <c r="E1" s="1257"/>
      <c r="F1" s="840"/>
      <c r="G1" s="99"/>
      <c r="H1" s="99"/>
      <c r="I1" s="99"/>
      <c r="J1" s="1911" t="s">
        <v>547</v>
      </c>
      <c r="K1" s="1911"/>
      <c r="L1" s="1911"/>
      <c r="M1" s="1911"/>
      <c r="N1" s="1911"/>
      <c r="O1" s="1911"/>
      <c r="P1" s="1911"/>
      <c r="Q1" s="1911"/>
      <c r="R1" s="1911"/>
      <c r="S1" s="1911"/>
      <c r="T1" s="1911"/>
      <c r="U1" s="101"/>
      <c r="V1" s="100"/>
      <c r="W1" s="101"/>
      <c r="X1" s="101"/>
      <c r="Y1" s="230"/>
      <c r="Z1" s="103"/>
      <c r="AA1" s="102"/>
      <c r="AB1" s="100"/>
      <c r="AC1" s="101"/>
      <c r="AD1" s="101"/>
      <c r="AE1" s="230"/>
      <c r="AF1" s="1453" t="str">
        <f>Jan!AF1</f>
        <v> 8 AUGUST 2017 (Version 15)</v>
      </c>
      <c r="AG1" s="102"/>
      <c r="AH1" s="103"/>
      <c r="AI1" s="99"/>
      <c r="AJ1" s="101"/>
      <c r="AK1" s="230"/>
      <c r="AL1" s="99"/>
      <c r="AM1" s="101"/>
      <c r="AN1" s="102"/>
      <c r="AO1" s="99"/>
      <c r="AP1" s="99"/>
      <c r="AQ1" s="99"/>
      <c r="AR1" s="99"/>
      <c r="AS1" s="1451" t="s">
        <v>182</v>
      </c>
      <c r="AT1" s="1020">
        <v>2017</v>
      </c>
    </row>
    <row r="2" spans="1:47" ht="13.5" thickBot="1">
      <c r="A2" s="1"/>
      <c r="V2" s="1912"/>
      <c r="W2" s="1912"/>
      <c r="X2" s="1912"/>
      <c r="Y2" s="126"/>
      <c r="AE2" s="126"/>
      <c r="AF2" s="31"/>
      <c r="AG2" s="6"/>
      <c r="AH2" s="6"/>
      <c r="AI2" s="6"/>
      <c r="AJ2" s="6"/>
      <c r="AL2" s="26"/>
      <c r="AM2" s="7"/>
      <c r="AN2" s="5"/>
      <c r="AO2" s="7"/>
      <c r="AP2" s="7"/>
      <c r="AQ2" s="7"/>
      <c r="AR2" s="7"/>
      <c r="AS2" s="7"/>
      <c r="AT2" s="7"/>
      <c r="AU2" s="7"/>
    </row>
    <row r="3" spans="1:47" ht="15" customHeight="1" thickTop="1">
      <c r="A3" s="529"/>
      <c r="B3" s="530"/>
      <c r="C3" s="531"/>
      <c r="D3" s="532"/>
      <c r="E3" s="532"/>
      <c r="F3" s="1976" t="s">
        <v>96</v>
      </c>
      <c r="G3" s="1976"/>
      <c r="H3" s="1976"/>
      <c r="I3" s="1976"/>
      <c r="J3" s="1977"/>
      <c r="K3" s="533"/>
      <c r="L3" s="775"/>
      <c r="M3" s="1976" t="s">
        <v>97</v>
      </c>
      <c r="N3" s="1976"/>
      <c r="O3" s="1976"/>
      <c r="P3" s="1976"/>
      <c r="Q3" s="1977"/>
      <c r="R3" s="533"/>
      <c r="S3" s="775"/>
      <c r="T3" s="1976" t="s">
        <v>98</v>
      </c>
      <c r="U3" s="1976"/>
      <c r="V3" s="1976"/>
      <c r="W3" s="1976"/>
      <c r="X3" s="1977"/>
      <c r="Y3" s="533"/>
      <c r="Z3" s="1976" t="s">
        <v>99</v>
      </c>
      <c r="AA3" s="1976"/>
      <c r="AB3" s="1976"/>
      <c r="AC3" s="1976"/>
      <c r="AD3" s="1977"/>
      <c r="AE3" s="533"/>
      <c r="AF3" s="1978" t="s">
        <v>282</v>
      </c>
      <c r="AG3" s="1976"/>
      <c r="AH3" s="1976"/>
      <c r="AI3" s="1976"/>
      <c r="AJ3" s="1979"/>
      <c r="AK3" s="533"/>
      <c r="AL3" s="1975" t="s">
        <v>5</v>
      </c>
      <c r="AM3" s="1975"/>
      <c r="AN3" s="1975"/>
      <c r="AO3" s="1975"/>
      <c r="AP3" s="1975"/>
      <c r="AQ3" s="1973" t="s">
        <v>284</v>
      </c>
      <c r="AR3" s="1974"/>
      <c r="AS3" s="534" t="s">
        <v>345</v>
      </c>
      <c r="AT3" s="535" t="s">
        <v>352</v>
      </c>
      <c r="AU3" s="536" t="s">
        <v>346</v>
      </c>
    </row>
    <row r="4" spans="1:47" ht="13.5" thickBot="1">
      <c r="A4" s="537" t="s">
        <v>100</v>
      </c>
      <c r="B4" s="538" t="s">
        <v>101</v>
      </c>
      <c r="C4" s="539" t="s">
        <v>102</v>
      </c>
      <c r="D4" s="538"/>
      <c r="E4" s="538"/>
      <c r="F4" s="749" t="s">
        <v>103</v>
      </c>
      <c r="G4" s="540" t="s">
        <v>104</v>
      </c>
      <c r="H4" s="540" t="s">
        <v>105</v>
      </c>
      <c r="I4" s="538" t="s">
        <v>107</v>
      </c>
      <c r="J4" s="539" t="s">
        <v>106</v>
      </c>
      <c r="K4" s="538"/>
      <c r="L4" s="538"/>
      <c r="M4" s="749" t="s">
        <v>103</v>
      </c>
      <c r="N4" s="540" t="s">
        <v>104</v>
      </c>
      <c r="O4" s="540" t="s">
        <v>105</v>
      </c>
      <c r="P4" s="538" t="s">
        <v>107</v>
      </c>
      <c r="Q4" s="539" t="s">
        <v>106</v>
      </c>
      <c r="R4" s="538"/>
      <c r="S4" s="538"/>
      <c r="T4" s="749" t="s">
        <v>103</v>
      </c>
      <c r="U4" s="540" t="s">
        <v>104</v>
      </c>
      <c r="V4" s="540" t="s">
        <v>105</v>
      </c>
      <c r="W4" s="540" t="s">
        <v>107</v>
      </c>
      <c r="X4" s="539" t="s">
        <v>106</v>
      </c>
      <c r="Y4" s="538"/>
      <c r="Z4" s="749" t="s">
        <v>103</v>
      </c>
      <c r="AA4" s="540" t="s">
        <v>104</v>
      </c>
      <c r="AB4" s="540" t="s">
        <v>105</v>
      </c>
      <c r="AC4" s="540" t="s">
        <v>107</v>
      </c>
      <c r="AD4" s="541" t="s">
        <v>106</v>
      </c>
      <c r="AE4" s="538"/>
      <c r="AF4" s="749" t="s">
        <v>103</v>
      </c>
      <c r="AG4" s="540" t="s">
        <v>104</v>
      </c>
      <c r="AH4" s="540" t="s">
        <v>105</v>
      </c>
      <c r="AI4" s="540" t="s">
        <v>107</v>
      </c>
      <c r="AJ4" s="542" t="s">
        <v>106</v>
      </c>
      <c r="AK4" s="538"/>
      <c r="AL4" s="749" t="s">
        <v>103</v>
      </c>
      <c r="AM4" s="540" t="s">
        <v>104</v>
      </c>
      <c r="AN4" s="540" t="s">
        <v>105</v>
      </c>
      <c r="AO4" s="540" t="s">
        <v>107</v>
      </c>
      <c r="AP4" s="538" t="s">
        <v>106</v>
      </c>
      <c r="AQ4" s="543" t="s">
        <v>103</v>
      </c>
      <c r="AR4" s="541" t="s">
        <v>103</v>
      </c>
      <c r="AS4" s="544" t="s">
        <v>103</v>
      </c>
      <c r="AT4" s="544" t="s">
        <v>103</v>
      </c>
      <c r="AU4" s="545" t="s">
        <v>103</v>
      </c>
    </row>
    <row r="5" spans="1:47" s="3" customFormat="1" ht="12.75">
      <c r="A5" s="8"/>
      <c r="B5" s="703">
        <v>1</v>
      </c>
      <c r="C5" s="601" t="s">
        <v>117</v>
      </c>
      <c r="D5" s="1010"/>
      <c r="E5" s="1010"/>
      <c r="F5" s="1714"/>
      <c r="G5" s="15"/>
      <c r="H5" s="11"/>
      <c r="I5" s="6"/>
      <c r="J5" s="53"/>
      <c r="K5" s="126"/>
      <c r="L5" s="126"/>
      <c r="M5" s="31"/>
      <c r="N5" s="10"/>
      <c r="O5" s="11"/>
      <c r="P5" s="6"/>
      <c r="Q5" s="53"/>
      <c r="R5" s="126"/>
      <c r="S5" s="126"/>
      <c r="T5" s="31"/>
      <c r="U5" s="10"/>
      <c r="V5" s="6"/>
      <c r="W5" s="11"/>
      <c r="X5" s="53"/>
      <c r="Y5" s="126" t="s">
        <v>117</v>
      </c>
      <c r="Z5" s="31" t="s">
        <v>478</v>
      </c>
      <c r="AA5" s="616" t="s">
        <v>181</v>
      </c>
      <c r="AB5" s="617"/>
      <c r="AC5" s="617"/>
      <c r="AD5" s="619"/>
      <c r="AE5" s="126"/>
      <c r="AF5" s="255"/>
      <c r="AG5" s="13"/>
      <c r="AH5" s="13"/>
      <c r="AI5" s="11"/>
      <c r="AJ5" s="74"/>
      <c r="AK5" s="126"/>
      <c r="AL5" s="118"/>
      <c r="AM5" s="10"/>
      <c r="AN5" s="11"/>
      <c r="AO5" s="11"/>
      <c r="AP5" s="6"/>
      <c r="AQ5" s="67"/>
      <c r="AR5" s="50"/>
      <c r="AS5" s="50"/>
      <c r="AT5" s="63"/>
      <c r="AU5" s="169"/>
    </row>
    <row r="6" spans="1:47" s="3" customFormat="1" ht="12.75">
      <c r="A6" s="8" t="s">
        <v>332</v>
      </c>
      <c r="B6" s="946"/>
      <c r="C6" s="601"/>
      <c r="D6" s="1010"/>
      <c r="E6" s="1010"/>
      <c r="F6" s="243"/>
      <c r="G6" s="15"/>
      <c r="H6" s="11"/>
      <c r="I6" s="6"/>
      <c r="J6" s="53"/>
      <c r="K6" s="126"/>
      <c r="L6" s="126"/>
      <c r="M6" s="31"/>
      <c r="N6" s="10"/>
      <c r="O6" s="11"/>
      <c r="P6" s="6"/>
      <c r="Q6" s="53"/>
      <c r="R6" s="126"/>
      <c r="S6" s="126"/>
      <c r="T6" s="31"/>
      <c r="U6" s="10"/>
      <c r="V6" s="6"/>
      <c r="W6" s="11"/>
      <c r="X6" s="53"/>
      <c r="Y6" s="126"/>
      <c r="Z6" s="31"/>
      <c r="AA6" s="616" t="s">
        <v>122</v>
      </c>
      <c r="AB6" s="617" t="s">
        <v>385</v>
      </c>
      <c r="AC6" s="617">
        <v>16</v>
      </c>
      <c r="AD6" s="1746">
        <v>110</v>
      </c>
      <c r="AE6" s="126"/>
      <c r="AF6" s="255"/>
      <c r="AG6" s="13"/>
      <c r="AH6" s="13"/>
      <c r="AI6" s="11"/>
      <c r="AJ6" s="74"/>
      <c r="AK6" s="126"/>
      <c r="AL6" s="118"/>
      <c r="AM6" s="10"/>
      <c r="AN6" s="11"/>
      <c r="AO6" s="11"/>
      <c r="AP6" s="6"/>
      <c r="AQ6" s="67"/>
      <c r="AR6" s="50"/>
      <c r="AS6" s="50"/>
      <c r="AT6" s="63"/>
      <c r="AU6" s="169"/>
    </row>
    <row r="7" spans="1:47" s="18" customFormat="1" ht="12.75">
      <c r="A7" s="8"/>
      <c r="B7" s="1136"/>
      <c r="C7" s="948"/>
      <c r="D7" s="1011"/>
      <c r="E7" s="1011"/>
      <c r="F7" s="1136"/>
      <c r="G7" s="30"/>
      <c r="H7" s="19"/>
      <c r="J7" s="56"/>
      <c r="K7" s="127"/>
      <c r="L7" s="127"/>
      <c r="M7" s="384"/>
      <c r="N7" s="17"/>
      <c r="O7" s="19"/>
      <c r="Q7" s="56"/>
      <c r="R7" s="127"/>
      <c r="S7" s="127"/>
      <c r="T7" s="384"/>
      <c r="U7" s="17"/>
      <c r="W7" s="19"/>
      <c r="X7" s="56"/>
      <c r="Y7" s="127"/>
      <c r="Z7" s="384"/>
      <c r="AA7" s="17"/>
      <c r="AB7" s="19"/>
      <c r="AC7" s="19"/>
      <c r="AD7" s="56"/>
      <c r="AE7" s="127"/>
      <c r="AF7" s="597"/>
      <c r="AG7" s="21"/>
      <c r="AH7" s="21"/>
      <c r="AI7" s="19"/>
      <c r="AJ7" s="199"/>
      <c r="AK7" s="127"/>
      <c r="AL7" s="384"/>
      <c r="AM7" s="17"/>
      <c r="AN7" s="19"/>
      <c r="AO7" s="19"/>
      <c r="AQ7" s="93"/>
      <c r="AR7" s="51"/>
      <c r="AS7" s="51"/>
      <c r="AT7" s="64"/>
      <c r="AU7" s="170"/>
    </row>
    <row r="8" spans="1:47" s="3" customFormat="1" ht="12.75">
      <c r="A8" s="8"/>
      <c r="B8" s="703">
        <v>2</v>
      </c>
      <c r="C8" s="601" t="s">
        <v>119</v>
      </c>
      <c r="D8" s="1010"/>
      <c r="E8" s="1010"/>
      <c r="F8" s="117"/>
      <c r="G8" s="10"/>
      <c r="H8" s="11"/>
      <c r="I8" s="6"/>
      <c r="J8" s="53"/>
      <c r="K8" s="126" t="s">
        <v>119</v>
      </c>
      <c r="L8" s="126"/>
      <c r="M8" s="31" t="s">
        <v>433</v>
      </c>
      <c r="N8" s="841"/>
      <c r="O8" s="870"/>
      <c r="P8" s="871"/>
      <c r="Q8" s="826"/>
      <c r="R8" s="126" t="s">
        <v>119</v>
      </c>
      <c r="S8" s="126"/>
      <c r="T8" s="31" t="s">
        <v>294</v>
      </c>
      <c r="U8" s="1441" t="s">
        <v>578</v>
      </c>
      <c r="V8" s="618"/>
      <c r="W8" s="617"/>
      <c r="X8" s="1070"/>
      <c r="Y8" s="126"/>
      <c r="Z8" s="31"/>
      <c r="AA8" s="10"/>
      <c r="AB8" s="11"/>
      <c r="AC8" s="11"/>
      <c r="AD8" s="53"/>
      <c r="AE8" s="126"/>
      <c r="AF8" s="255"/>
      <c r="AG8" s="13"/>
      <c r="AH8" s="13"/>
      <c r="AI8" s="11"/>
      <c r="AJ8" s="74"/>
      <c r="AK8" s="126"/>
      <c r="AL8" s="31"/>
      <c r="AM8" s="10"/>
      <c r="AN8" s="6"/>
      <c r="AO8" s="11"/>
      <c r="AP8" s="6"/>
      <c r="AQ8" s="67"/>
      <c r="AR8" s="50"/>
      <c r="AS8" s="50"/>
      <c r="AT8" s="63"/>
      <c r="AU8" s="169"/>
    </row>
    <row r="9" spans="1:47" s="3" customFormat="1" ht="12.75">
      <c r="A9" s="8"/>
      <c r="B9" s="946"/>
      <c r="C9" s="601"/>
      <c r="D9" s="1010"/>
      <c r="E9" s="1010"/>
      <c r="F9" s="117"/>
      <c r="G9" s="10"/>
      <c r="H9" s="11"/>
      <c r="I9" s="6"/>
      <c r="J9" s="53"/>
      <c r="K9" s="126"/>
      <c r="L9" s="126"/>
      <c r="M9" s="31"/>
      <c r="N9" s="841"/>
      <c r="O9" s="870"/>
      <c r="P9" s="871"/>
      <c r="Q9" s="826"/>
      <c r="R9" s="126"/>
      <c r="S9" s="126"/>
      <c r="T9" s="31"/>
      <c r="U9" s="1441" t="s">
        <v>111</v>
      </c>
      <c r="V9" s="1440" t="s">
        <v>110</v>
      </c>
      <c r="W9" s="617">
        <v>12</v>
      </c>
      <c r="X9" s="1070">
        <v>250</v>
      </c>
      <c r="Y9" s="126"/>
      <c r="Z9" s="31"/>
      <c r="AA9" s="10"/>
      <c r="AB9" s="11"/>
      <c r="AC9" s="11"/>
      <c r="AD9" s="53"/>
      <c r="AE9" s="126"/>
      <c r="AF9" s="255"/>
      <c r="AG9" s="13"/>
      <c r="AH9" s="13"/>
      <c r="AI9" s="11"/>
      <c r="AJ9" s="74"/>
      <c r="AK9" s="165"/>
      <c r="AL9" s="31"/>
      <c r="AM9" s="10"/>
      <c r="AN9" s="6"/>
      <c r="AO9" s="11"/>
      <c r="AP9" s="50"/>
      <c r="AQ9" s="67"/>
      <c r="AR9" s="50"/>
      <c r="AS9" s="63"/>
      <c r="AT9" s="63"/>
      <c r="AU9" s="169"/>
    </row>
    <row r="10" spans="1:47" s="3" customFormat="1" ht="12.75">
      <c r="A10" s="8"/>
      <c r="B10" s="946"/>
      <c r="C10" s="601"/>
      <c r="D10" s="1010"/>
      <c r="E10" s="1010"/>
      <c r="F10" s="117"/>
      <c r="G10" s="10"/>
      <c r="H10" s="11"/>
      <c r="I10" s="6"/>
      <c r="J10" s="53"/>
      <c r="K10" s="126"/>
      <c r="L10" s="126"/>
      <c r="M10" s="31"/>
      <c r="N10" s="841"/>
      <c r="O10" s="870"/>
      <c r="P10" s="871"/>
      <c r="Q10" s="826"/>
      <c r="R10" s="126"/>
      <c r="S10" s="126"/>
      <c r="T10" s="31"/>
      <c r="U10" s="1442" t="s">
        <v>579</v>
      </c>
      <c r="V10" s="614"/>
      <c r="W10" s="613"/>
      <c r="X10" s="615"/>
      <c r="Y10" s="126"/>
      <c r="Z10" s="31"/>
      <c r="AA10" s="10"/>
      <c r="AB10" s="11"/>
      <c r="AC10" s="11"/>
      <c r="AD10" s="53"/>
      <c r="AE10" s="126"/>
      <c r="AF10" s="255"/>
      <c r="AG10" s="13"/>
      <c r="AH10" s="13"/>
      <c r="AI10" s="11"/>
      <c r="AJ10" s="74"/>
      <c r="AK10" s="165"/>
      <c r="AL10" s="31"/>
      <c r="AM10" s="10"/>
      <c r="AN10" s="6"/>
      <c r="AO10" s="11"/>
      <c r="AP10" s="50"/>
      <c r="AQ10" s="67"/>
      <c r="AR10" s="50"/>
      <c r="AS10" s="50"/>
      <c r="AT10" s="63"/>
      <c r="AU10" s="169"/>
    </row>
    <row r="11" spans="1:47" s="18" customFormat="1" ht="12.75">
      <c r="A11" s="8"/>
      <c r="B11" s="1136"/>
      <c r="C11" s="948"/>
      <c r="D11" s="1011"/>
      <c r="E11" s="1011"/>
      <c r="F11" s="745"/>
      <c r="G11" s="17"/>
      <c r="H11" s="19"/>
      <c r="J11" s="56"/>
      <c r="K11" s="127"/>
      <c r="L11" s="127"/>
      <c r="M11" s="384"/>
      <c r="N11" s="1189"/>
      <c r="O11" s="866"/>
      <c r="P11" s="869"/>
      <c r="Q11" s="867"/>
      <c r="R11" s="127"/>
      <c r="S11" s="127"/>
      <c r="T11" s="605"/>
      <c r="U11" s="1443" t="s">
        <v>580</v>
      </c>
      <c r="V11" s="632" t="s">
        <v>385</v>
      </c>
      <c r="W11" s="631">
        <v>12</v>
      </c>
      <c r="X11" s="1754">
        <v>135</v>
      </c>
      <c r="Y11" s="127"/>
      <c r="Z11" s="384"/>
      <c r="AA11" s="17"/>
      <c r="AB11" s="19"/>
      <c r="AC11" s="19"/>
      <c r="AD11" s="56"/>
      <c r="AE11" s="127"/>
      <c r="AF11" s="597"/>
      <c r="AG11" s="21"/>
      <c r="AH11" s="21"/>
      <c r="AI11" s="19"/>
      <c r="AJ11" s="199"/>
      <c r="AK11" s="216"/>
      <c r="AL11" s="384"/>
      <c r="AM11" s="17"/>
      <c r="AN11" s="19"/>
      <c r="AO11" s="19"/>
      <c r="AP11" s="51"/>
      <c r="AQ11" s="93"/>
      <c r="AR11" s="51"/>
      <c r="AS11" s="51"/>
      <c r="AT11" s="64"/>
      <c r="AU11" s="170"/>
    </row>
    <row r="12" spans="1:47" s="3" customFormat="1" ht="12.75">
      <c r="A12" s="8"/>
      <c r="B12" s="600">
        <v>3</v>
      </c>
      <c r="C12" s="601" t="s">
        <v>123</v>
      </c>
      <c r="D12" s="1010" t="s">
        <v>123</v>
      </c>
      <c r="E12" s="1010"/>
      <c r="F12" s="117" t="s">
        <v>124</v>
      </c>
      <c r="G12" s="872"/>
      <c r="H12" s="873"/>
      <c r="I12" s="874"/>
      <c r="J12" s="1074"/>
      <c r="K12" s="126"/>
      <c r="L12" s="126"/>
      <c r="M12" s="31"/>
      <c r="N12" s="10"/>
      <c r="O12" s="11"/>
      <c r="P12" s="6"/>
      <c r="Q12" s="53"/>
      <c r="R12" s="126"/>
      <c r="S12" s="126"/>
      <c r="T12" s="31"/>
      <c r="U12" s="10"/>
      <c r="V12" s="6"/>
      <c r="W12" s="11"/>
      <c r="X12" s="53"/>
      <c r="Y12" s="126"/>
      <c r="Z12" s="31"/>
      <c r="AA12" s="10"/>
      <c r="AB12" s="11"/>
      <c r="AC12" s="11"/>
      <c r="AD12" s="53"/>
      <c r="AE12" s="126"/>
      <c r="AF12" s="255"/>
      <c r="AG12" s="13"/>
      <c r="AH12" s="13"/>
      <c r="AI12" s="11"/>
      <c r="AJ12" s="74"/>
      <c r="AK12" s="126" t="s">
        <v>123</v>
      </c>
      <c r="AL12" s="255" t="s">
        <v>219</v>
      </c>
      <c r="AM12" s="15" t="s">
        <v>222</v>
      </c>
      <c r="AN12" s="11" t="s">
        <v>120</v>
      </c>
      <c r="AO12" s="11">
        <v>23</v>
      </c>
      <c r="AP12" s="6" t="s">
        <v>81</v>
      </c>
      <c r="AQ12" s="67"/>
      <c r="AR12" s="50"/>
      <c r="AS12" s="50"/>
      <c r="AT12" s="63"/>
      <c r="AU12" s="169"/>
    </row>
    <row r="13" spans="1:47" s="3" customFormat="1" ht="12.75">
      <c r="A13" s="8"/>
      <c r="B13" s="395"/>
      <c r="C13" s="601"/>
      <c r="D13" s="1010"/>
      <c r="E13" s="1010"/>
      <c r="F13" s="117"/>
      <c r="G13" s="872"/>
      <c r="H13" s="873"/>
      <c r="I13" s="874"/>
      <c r="J13" s="1074"/>
      <c r="K13" s="126"/>
      <c r="L13" s="126"/>
      <c r="M13" s="31"/>
      <c r="N13" s="10"/>
      <c r="O13" s="11"/>
      <c r="P13" s="6"/>
      <c r="Q13" s="53"/>
      <c r="R13" s="126"/>
      <c r="S13" s="126"/>
      <c r="T13" s="31"/>
      <c r="U13" s="10"/>
      <c r="V13" s="6"/>
      <c r="W13" s="11"/>
      <c r="X13" s="53"/>
      <c r="Y13" s="126"/>
      <c r="Z13" s="31"/>
      <c r="AA13" s="10"/>
      <c r="AB13" s="11"/>
      <c r="AC13" s="11"/>
      <c r="AD13" s="53"/>
      <c r="AE13" s="126"/>
      <c r="AF13" s="255"/>
      <c r="AG13" s="13"/>
      <c r="AH13" s="13"/>
      <c r="AI13" s="11"/>
      <c r="AJ13" s="74"/>
      <c r="AK13" s="126"/>
      <c r="AL13" s="118"/>
      <c r="AM13" s="10"/>
      <c r="AN13" s="11"/>
      <c r="AO13" s="11"/>
      <c r="AP13" s="145">
        <v>1990</v>
      </c>
      <c r="AQ13" s="67"/>
      <c r="AR13" s="50"/>
      <c r="AS13" s="50"/>
      <c r="AT13" s="63"/>
      <c r="AU13" s="169"/>
    </row>
    <row r="14" spans="1:47" s="3" customFormat="1" ht="12.75">
      <c r="A14" s="8"/>
      <c r="B14" s="395"/>
      <c r="C14" s="601"/>
      <c r="D14" s="1010"/>
      <c r="E14" s="1010"/>
      <c r="F14" s="117"/>
      <c r="G14" s="872"/>
      <c r="H14" s="873"/>
      <c r="I14" s="874"/>
      <c r="J14" s="1074"/>
      <c r="K14" s="126"/>
      <c r="L14" s="126"/>
      <c r="M14" s="31"/>
      <c r="N14" s="10"/>
      <c r="O14" s="11"/>
      <c r="P14" s="6"/>
      <c r="Q14" s="53"/>
      <c r="R14" s="126"/>
      <c r="S14" s="126"/>
      <c r="T14" s="31"/>
      <c r="U14" s="10"/>
      <c r="V14" s="6"/>
      <c r="W14" s="11"/>
      <c r="X14" s="53"/>
      <c r="Y14" s="126"/>
      <c r="Z14" s="31"/>
      <c r="AA14" s="10"/>
      <c r="AB14" s="11"/>
      <c r="AC14" s="11"/>
      <c r="AD14" s="53"/>
      <c r="AE14" s="126"/>
      <c r="AF14" s="255"/>
      <c r="AG14" s="13"/>
      <c r="AH14" s="13"/>
      <c r="AI14" s="11"/>
      <c r="AJ14" s="74"/>
      <c r="AK14" s="126" t="s">
        <v>123</v>
      </c>
      <c r="AL14" s="31" t="s">
        <v>298</v>
      </c>
      <c r="AM14" s="10"/>
      <c r="AN14" s="11"/>
      <c r="AO14" s="11"/>
      <c r="AP14" s="6"/>
      <c r="AQ14" s="67"/>
      <c r="AR14" s="50"/>
      <c r="AS14" s="50"/>
      <c r="AT14" s="63"/>
      <c r="AU14" s="169"/>
    </row>
    <row r="15" spans="1:47" s="3" customFormat="1" ht="13.5" thickBot="1">
      <c r="A15" s="8"/>
      <c r="B15" s="395"/>
      <c r="C15" s="601"/>
      <c r="D15" s="1010"/>
      <c r="E15" s="1010"/>
      <c r="F15" s="117"/>
      <c r="G15" s="10"/>
      <c r="H15" s="11"/>
      <c r="I15" s="6"/>
      <c r="J15" s="53"/>
      <c r="K15" s="126"/>
      <c r="L15" s="126"/>
      <c r="M15" s="31"/>
      <c r="N15" s="10"/>
      <c r="O15" s="11"/>
      <c r="P15" s="6"/>
      <c r="Q15" s="53"/>
      <c r="R15" s="126"/>
      <c r="S15" s="126"/>
      <c r="T15" s="31"/>
      <c r="U15" s="10"/>
      <c r="V15" s="6"/>
      <c r="W15" s="11"/>
      <c r="X15" s="53"/>
      <c r="Y15" s="126"/>
      <c r="Z15" s="31"/>
      <c r="AA15" s="10"/>
      <c r="AB15" s="11"/>
      <c r="AC15" s="11"/>
      <c r="AD15" s="53"/>
      <c r="AE15" s="126"/>
      <c r="AF15" s="255"/>
      <c r="AG15" s="13"/>
      <c r="AH15" s="13"/>
      <c r="AI15" s="11"/>
      <c r="AJ15" s="74"/>
      <c r="AK15" s="126"/>
      <c r="AL15" s="31"/>
      <c r="AM15" s="10"/>
      <c r="AN15" s="11"/>
      <c r="AO15" s="11"/>
      <c r="AP15" s="6"/>
      <c r="AQ15" s="67"/>
      <c r="AR15" s="50"/>
      <c r="AS15" s="50"/>
      <c r="AT15" s="63"/>
      <c r="AU15" s="169"/>
    </row>
    <row r="16" spans="1:47" s="3" customFormat="1" ht="13.5" thickTop="1">
      <c r="A16" s="8"/>
      <c r="B16" s="1715">
        <v>4</v>
      </c>
      <c r="C16" s="1240" t="s">
        <v>126</v>
      </c>
      <c r="D16" s="1324"/>
      <c r="E16" s="1324"/>
      <c r="F16" s="1225"/>
      <c r="G16" s="246"/>
      <c r="H16" s="235"/>
      <c r="I16" s="236"/>
      <c r="J16" s="237"/>
      <c r="K16" s="247"/>
      <c r="L16" s="247"/>
      <c r="M16" s="742"/>
      <c r="N16" s="246"/>
      <c r="O16" s="235"/>
      <c r="P16" s="236"/>
      <c r="Q16" s="237"/>
      <c r="R16" s="247"/>
      <c r="S16" s="247"/>
      <c r="T16" s="742"/>
      <c r="U16" s="246"/>
      <c r="V16" s="236"/>
      <c r="W16" s="235"/>
      <c r="X16" s="237"/>
      <c r="Y16" s="247"/>
      <c r="Z16" s="607"/>
      <c r="AA16" s="246"/>
      <c r="AB16" s="235"/>
      <c r="AC16" s="235"/>
      <c r="AD16" s="237"/>
      <c r="AE16" s="333" t="s">
        <v>126</v>
      </c>
      <c r="AF16" s="1353" t="s">
        <v>289</v>
      </c>
      <c r="AG16" s="158"/>
      <c r="AH16" s="158"/>
      <c r="AI16" s="235"/>
      <c r="AJ16" s="248"/>
      <c r="AK16" s="247"/>
      <c r="AL16" s="742"/>
      <c r="AM16" s="246"/>
      <c r="AN16" s="235"/>
      <c r="AO16" s="235"/>
      <c r="AP16" s="236"/>
      <c r="AQ16" s="219"/>
      <c r="AR16" s="213"/>
      <c r="AS16" s="213"/>
      <c r="AT16" s="124"/>
      <c r="AU16" s="249"/>
    </row>
    <row r="17" spans="1:47" s="3" customFormat="1" ht="12.75">
      <c r="A17" s="8"/>
      <c r="B17" s="395"/>
      <c r="C17" s="601"/>
      <c r="D17" s="1010"/>
      <c r="E17" s="1010"/>
      <c r="F17" s="117"/>
      <c r="G17" s="10"/>
      <c r="H17" s="11"/>
      <c r="I17" s="6"/>
      <c r="J17" s="53"/>
      <c r="K17" s="126"/>
      <c r="L17" s="126"/>
      <c r="M17" s="31"/>
      <c r="N17" s="10"/>
      <c r="O17" s="11"/>
      <c r="P17" s="6"/>
      <c r="Q17" s="53"/>
      <c r="R17" s="126"/>
      <c r="S17" s="126"/>
      <c r="T17" s="31"/>
      <c r="U17" s="10"/>
      <c r="V17" s="6"/>
      <c r="W17" s="11"/>
      <c r="X17" s="53"/>
      <c r="Y17" s="126"/>
      <c r="Z17" s="31"/>
      <c r="AA17" s="10"/>
      <c r="AB17" s="11"/>
      <c r="AC17" s="11"/>
      <c r="AD17" s="53"/>
      <c r="AE17" s="126"/>
      <c r="AF17" s="255"/>
      <c r="AG17" s="13"/>
      <c r="AH17" s="13"/>
      <c r="AI17" s="11"/>
      <c r="AJ17" s="74"/>
      <c r="AK17" s="126"/>
      <c r="AL17" s="31"/>
      <c r="AM17" s="10"/>
      <c r="AN17" s="11"/>
      <c r="AO17" s="11"/>
      <c r="AP17" s="6"/>
      <c r="AQ17" s="67"/>
      <c r="AR17" s="50"/>
      <c r="AS17" s="50"/>
      <c r="AT17" s="63"/>
      <c r="AU17" s="169"/>
    </row>
    <row r="18" spans="1:47" s="18" customFormat="1" ht="12.75">
      <c r="A18" s="8"/>
      <c r="B18" s="866"/>
      <c r="C18" s="948"/>
      <c r="D18" s="1011"/>
      <c r="E18" s="1011"/>
      <c r="F18" s="745"/>
      <c r="G18" s="17"/>
      <c r="H18" s="19"/>
      <c r="J18" s="56"/>
      <c r="K18" s="127"/>
      <c r="L18" s="127"/>
      <c r="M18" s="384"/>
      <c r="N18" s="17"/>
      <c r="O18" s="19"/>
      <c r="Q18" s="56"/>
      <c r="R18" s="127"/>
      <c r="S18" s="127"/>
      <c r="T18" s="384"/>
      <c r="U18" s="17"/>
      <c r="W18" s="19"/>
      <c r="X18" s="56"/>
      <c r="Y18" s="127"/>
      <c r="Z18" s="384"/>
      <c r="AA18" s="17"/>
      <c r="AB18" s="19"/>
      <c r="AC18" s="19"/>
      <c r="AD18" s="56"/>
      <c r="AE18" s="127"/>
      <c r="AF18" s="597"/>
      <c r="AG18" s="21"/>
      <c r="AH18" s="21"/>
      <c r="AI18" s="19"/>
      <c r="AJ18" s="199"/>
      <c r="AK18" s="127"/>
      <c r="AL18" s="384"/>
      <c r="AM18" s="17"/>
      <c r="AN18" s="19"/>
      <c r="AO18" s="19"/>
      <c r="AQ18" s="93"/>
      <c r="AR18" s="51"/>
      <c r="AS18" s="51"/>
      <c r="AT18" s="64"/>
      <c r="AU18" s="170"/>
    </row>
    <row r="19" spans="1:47" s="3" customFormat="1" ht="12.75">
      <c r="A19" s="8"/>
      <c r="B19" s="600">
        <v>5</v>
      </c>
      <c r="C19" s="601" t="s">
        <v>109</v>
      </c>
      <c r="D19" s="1010"/>
      <c r="E19" s="1010"/>
      <c r="F19" s="117"/>
      <c r="G19" s="10"/>
      <c r="H19" s="11"/>
      <c r="I19" s="6"/>
      <c r="J19" s="53"/>
      <c r="K19" s="126"/>
      <c r="L19" s="126"/>
      <c r="M19" s="31"/>
      <c r="N19" s="10"/>
      <c r="O19" s="11"/>
      <c r="P19" s="6"/>
      <c r="Q19" s="53"/>
      <c r="R19" s="126" t="s">
        <v>109</v>
      </c>
      <c r="S19" s="126"/>
      <c r="T19" s="31" t="s">
        <v>371</v>
      </c>
      <c r="U19" s="10"/>
      <c r="V19" s="6"/>
      <c r="W19" s="11"/>
      <c r="X19" s="53"/>
      <c r="Y19" s="126"/>
      <c r="Z19" s="31"/>
      <c r="AA19" s="10"/>
      <c r="AB19" s="11"/>
      <c r="AC19" s="11"/>
      <c r="AD19" s="53"/>
      <c r="AE19" s="126"/>
      <c r="AF19" s="255"/>
      <c r="AG19" s="10"/>
      <c r="AH19" s="6"/>
      <c r="AI19" s="11"/>
      <c r="AJ19" s="74"/>
      <c r="AK19" s="126"/>
      <c r="AL19" s="118"/>
      <c r="AM19" s="10"/>
      <c r="AN19" s="11"/>
      <c r="AO19" s="11"/>
      <c r="AP19" s="6"/>
      <c r="AQ19" s="67"/>
      <c r="AR19" s="50"/>
      <c r="AS19" s="50"/>
      <c r="AT19" s="63"/>
      <c r="AU19" s="169"/>
    </row>
    <row r="20" spans="1:47" s="3" customFormat="1" ht="12.75">
      <c r="A20" s="8"/>
      <c r="B20" s="395"/>
      <c r="C20" s="601"/>
      <c r="D20" s="1010"/>
      <c r="E20" s="1010"/>
      <c r="F20" s="117"/>
      <c r="G20" s="10"/>
      <c r="H20" s="11"/>
      <c r="I20" s="6"/>
      <c r="J20" s="53"/>
      <c r="K20" s="126"/>
      <c r="L20" s="126"/>
      <c r="M20" s="31"/>
      <c r="N20" s="10"/>
      <c r="O20" s="11"/>
      <c r="P20" s="6"/>
      <c r="Q20" s="53"/>
      <c r="R20" s="126"/>
      <c r="S20" s="126"/>
      <c r="T20" s="31"/>
      <c r="U20" s="10"/>
      <c r="V20" s="6"/>
      <c r="W20" s="11"/>
      <c r="X20" s="53"/>
      <c r="Y20" s="126"/>
      <c r="Z20" s="31"/>
      <c r="AA20" s="10"/>
      <c r="AB20" s="11"/>
      <c r="AC20" s="11"/>
      <c r="AD20" s="53"/>
      <c r="AE20" s="126"/>
      <c r="AF20" s="255"/>
      <c r="AG20" s="10"/>
      <c r="AH20" s="6"/>
      <c r="AI20" s="11"/>
      <c r="AJ20" s="74"/>
      <c r="AK20" s="126"/>
      <c r="AL20" s="118"/>
      <c r="AM20" s="11"/>
      <c r="AN20" s="13"/>
      <c r="AO20" s="11"/>
      <c r="AP20" s="6"/>
      <c r="AQ20" s="67"/>
      <c r="AR20" s="50"/>
      <c r="AS20" s="6"/>
      <c r="AT20" s="63"/>
      <c r="AU20" s="169"/>
    </row>
    <row r="21" spans="1:47" s="18" customFormat="1" ht="12.75">
      <c r="A21" s="8"/>
      <c r="B21" s="866"/>
      <c r="C21" s="948"/>
      <c r="D21" s="1011"/>
      <c r="E21" s="1011"/>
      <c r="F21" s="745"/>
      <c r="G21" s="17"/>
      <c r="H21" s="19"/>
      <c r="J21" s="56"/>
      <c r="K21" s="127"/>
      <c r="L21" s="127"/>
      <c r="M21" s="384"/>
      <c r="N21" s="17"/>
      <c r="O21" s="19"/>
      <c r="Q21" s="56"/>
      <c r="R21" s="127"/>
      <c r="S21" s="127"/>
      <c r="T21" s="384"/>
      <c r="U21" s="17"/>
      <c r="W21" s="19"/>
      <c r="X21" s="56"/>
      <c r="Y21" s="127"/>
      <c r="Z21" s="384"/>
      <c r="AA21" s="17"/>
      <c r="AB21" s="19"/>
      <c r="AC21" s="19"/>
      <c r="AD21" s="56"/>
      <c r="AE21" s="127"/>
      <c r="AF21" s="597"/>
      <c r="AG21" s="17"/>
      <c r="AI21" s="19"/>
      <c r="AJ21" s="199"/>
      <c r="AK21" s="127"/>
      <c r="AL21" s="384"/>
      <c r="AM21" s="17"/>
      <c r="AN21" s="19"/>
      <c r="AO21" s="19"/>
      <c r="AQ21" s="93"/>
      <c r="AS21" s="93"/>
      <c r="AT21" s="64"/>
      <c r="AU21" s="170"/>
    </row>
    <row r="22" spans="1:47" s="3" customFormat="1" ht="12.75">
      <c r="A22" s="8"/>
      <c r="B22" s="600">
        <v>6</v>
      </c>
      <c r="C22" s="601" t="s">
        <v>112</v>
      </c>
      <c r="D22" s="1010" t="s">
        <v>112</v>
      </c>
      <c r="E22" s="1010"/>
      <c r="F22" s="117" t="s">
        <v>124</v>
      </c>
      <c r="G22" s="10"/>
      <c r="H22" s="11"/>
      <c r="I22" s="6"/>
      <c r="J22" s="53"/>
      <c r="K22" s="126"/>
      <c r="L22" s="126"/>
      <c r="M22" s="31"/>
      <c r="N22" s="10"/>
      <c r="O22" s="11"/>
      <c r="P22" s="6"/>
      <c r="Q22" s="53"/>
      <c r="R22" s="126"/>
      <c r="S22" s="126"/>
      <c r="T22" s="31"/>
      <c r="U22" s="10"/>
      <c r="V22" s="6"/>
      <c r="W22" s="11"/>
      <c r="X22" s="53"/>
      <c r="Y22" s="126"/>
      <c r="Z22" s="31"/>
      <c r="AA22" s="10"/>
      <c r="AB22" s="11"/>
      <c r="AC22" s="11"/>
      <c r="AD22" s="53"/>
      <c r="AE22" s="126"/>
      <c r="AF22" s="255"/>
      <c r="AG22" s="10"/>
      <c r="AH22" s="6"/>
      <c r="AI22" s="11"/>
      <c r="AJ22" s="74"/>
      <c r="AK22" s="126"/>
      <c r="AL22" s="118"/>
      <c r="AM22" s="10"/>
      <c r="AN22" s="11"/>
      <c r="AO22" s="11"/>
      <c r="AP22" s="6"/>
      <c r="AQ22" s="67"/>
      <c r="AR22" s="50"/>
      <c r="AS22" s="50"/>
      <c r="AT22" s="63"/>
      <c r="AU22" s="184"/>
    </row>
    <row r="23" spans="1:47" s="3" customFormat="1" ht="12.75">
      <c r="A23" s="8"/>
      <c r="B23" s="395"/>
      <c r="C23" s="601"/>
      <c r="D23" s="1010"/>
      <c r="E23" s="1010"/>
      <c r="F23" s="117"/>
      <c r="G23" s="394"/>
      <c r="H23" s="395"/>
      <c r="I23" s="292"/>
      <c r="J23" s="381"/>
      <c r="K23" s="292"/>
      <c r="L23" s="292"/>
      <c r="M23" s="117"/>
      <c r="N23" s="10"/>
      <c r="O23" s="11"/>
      <c r="P23" s="6"/>
      <c r="Q23" s="53"/>
      <c r="R23" s="126"/>
      <c r="S23" s="126"/>
      <c r="T23" s="31"/>
      <c r="U23" s="10"/>
      <c r="V23" s="6"/>
      <c r="W23" s="11"/>
      <c r="X23" s="53"/>
      <c r="Y23" s="126"/>
      <c r="Z23" s="31"/>
      <c r="AA23" s="10"/>
      <c r="AB23" s="11"/>
      <c r="AC23" s="11"/>
      <c r="AD23" s="53"/>
      <c r="AE23" s="126"/>
      <c r="AF23" s="255"/>
      <c r="AG23" s="10"/>
      <c r="AH23" s="6"/>
      <c r="AI23" s="11"/>
      <c r="AJ23" s="74"/>
      <c r="AK23" s="126"/>
      <c r="AL23" s="118"/>
      <c r="AM23" s="10"/>
      <c r="AN23" s="11"/>
      <c r="AO23" s="11"/>
      <c r="AP23" s="6"/>
      <c r="AQ23" s="67"/>
      <c r="AR23" s="50"/>
      <c r="AS23" s="63"/>
      <c r="AT23" s="63"/>
      <c r="AU23" s="169"/>
    </row>
    <row r="24" spans="1:47" s="18" customFormat="1" ht="12.75">
      <c r="A24" s="8"/>
      <c r="B24" s="866"/>
      <c r="C24" s="948"/>
      <c r="D24" s="1011"/>
      <c r="E24" s="1011"/>
      <c r="F24" s="745"/>
      <c r="G24" s="865"/>
      <c r="H24" s="866"/>
      <c r="I24" s="869"/>
      <c r="J24" s="867"/>
      <c r="K24" s="869"/>
      <c r="L24" s="869"/>
      <c r="M24" s="745"/>
      <c r="N24" s="17"/>
      <c r="O24" s="19"/>
      <c r="Q24" s="56"/>
      <c r="R24" s="127"/>
      <c r="S24" s="127"/>
      <c r="T24" s="384"/>
      <c r="U24" s="17"/>
      <c r="W24" s="19"/>
      <c r="X24" s="56"/>
      <c r="Y24" s="127"/>
      <c r="Z24" s="384"/>
      <c r="AA24" s="17"/>
      <c r="AB24" s="19"/>
      <c r="AC24" s="19"/>
      <c r="AD24" s="56"/>
      <c r="AE24" s="127"/>
      <c r="AF24" s="597"/>
      <c r="AG24" s="17"/>
      <c r="AI24" s="19"/>
      <c r="AJ24" s="199"/>
      <c r="AK24" s="127"/>
      <c r="AL24" s="384"/>
      <c r="AM24" s="17"/>
      <c r="AN24" s="19"/>
      <c r="AO24" s="19"/>
      <c r="AQ24" s="93"/>
      <c r="AR24" s="51"/>
      <c r="AS24" s="51"/>
      <c r="AT24" s="64"/>
      <c r="AU24" s="170"/>
    </row>
    <row r="25" spans="1:47" s="3" customFormat="1" ht="12.75">
      <c r="A25" s="8"/>
      <c r="B25" s="395">
        <v>7</v>
      </c>
      <c r="C25" s="601" t="s">
        <v>115</v>
      </c>
      <c r="D25" s="1010"/>
      <c r="E25" s="1010"/>
      <c r="F25" s="117"/>
      <c r="G25" s="394"/>
      <c r="H25" s="395"/>
      <c r="I25" s="292"/>
      <c r="J25" s="381"/>
      <c r="K25" s="292"/>
      <c r="L25" s="292"/>
      <c r="M25" s="117"/>
      <c r="N25" s="10"/>
      <c r="O25" s="11"/>
      <c r="P25" s="6"/>
      <c r="Q25" s="53"/>
      <c r="R25" s="126" t="s">
        <v>115</v>
      </c>
      <c r="S25" s="126"/>
      <c r="T25" s="31" t="s">
        <v>372</v>
      </c>
      <c r="U25" s="10"/>
      <c r="V25" s="6"/>
      <c r="W25" s="11"/>
      <c r="X25" s="53"/>
      <c r="Y25" s="126"/>
      <c r="Z25" s="31"/>
      <c r="AA25" s="10"/>
      <c r="AB25" s="11"/>
      <c r="AC25" s="11"/>
      <c r="AD25" s="53"/>
      <c r="AE25" s="126"/>
      <c r="AF25" s="255"/>
      <c r="AG25" s="13"/>
      <c r="AH25" s="13"/>
      <c r="AI25" s="11"/>
      <c r="AJ25" s="74"/>
      <c r="AK25" s="126"/>
      <c r="AL25" s="118"/>
      <c r="AM25" s="10"/>
      <c r="AN25" s="11"/>
      <c r="AO25" s="11"/>
      <c r="AP25" s="6"/>
      <c r="AQ25" s="67"/>
      <c r="AR25" s="50"/>
      <c r="AS25" s="50"/>
      <c r="AT25" s="63"/>
      <c r="AU25" s="169"/>
    </row>
    <row r="26" spans="1:47" s="3" customFormat="1" ht="12.75">
      <c r="A26" s="8"/>
      <c r="B26" s="395"/>
      <c r="C26" s="601"/>
      <c r="D26" s="1010"/>
      <c r="E26" s="1010"/>
      <c r="F26" s="117"/>
      <c r="G26" s="394"/>
      <c r="H26" s="395"/>
      <c r="I26" s="292"/>
      <c r="J26" s="381"/>
      <c r="K26" s="292"/>
      <c r="L26" s="292"/>
      <c r="M26" s="117"/>
      <c r="N26" s="10"/>
      <c r="O26" s="11"/>
      <c r="P26" s="6"/>
      <c r="Q26" s="53"/>
      <c r="R26" s="126"/>
      <c r="S26" s="126"/>
      <c r="T26" s="31"/>
      <c r="U26" s="10"/>
      <c r="V26" s="6"/>
      <c r="W26" s="11"/>
      <c r="X26" s="53"/>
      <c r="Y26" s="126"/>
      <c r="Z26" s="31"/>
      <c r="AA26" s="10"/>
      <c r="AB26" s="11"/>
      <c r="AC26" s="11"/>
      <c r="AD26" s="53"/>
      <c r="AE26" s="126"/>
      <c r="AF26" s="255"/>
      <c r="AG26" s="13"/>
      <c r="AH26" s="13"/>
      <c r="AI26" s="11"/>
      <c r="AJ26" s="74"/>
      <c r="AK26" s="126"/>
      <c r="AL26" s="118"/>
      <c r="AM26" s="10"/>
      <c r="AN26" s="11"/>
      <c r="AO26" s="11"/>
      <c r="AP26" s="6"/>
      <c r="AQ26" s="67"/>
      <c r="AR26" s="50"/>
      <c r="AS26" s="50"/>
      <c r="AT26" s="63"/>
      <c r="AU26" s="169"/>
    </row>
    <row r="27" spans="1:47" s="18" customFormat="1" ht="12.75">
      <c r="A27" s="8"/>
      <c r="B27" s="866"/>
      <c r="C27" s="948"/>
      <c r="D27" s="1011"/>
      <c r="E27" s="1011"/>
      <c r="F27" s="117"/>
      <c r="G27" s="865"/>
      <c r="H27" s="866"/>
      <c r="I27" s="869"/>
      <c r="J27" s="867"/>
      <c r="K27" s="869"/>
      <c r="L27" s="869"/>
      <c r="M27" s="745"/>
      <c r="N27" s="17"/>
      <c r="O27" s="19"/>
      <c r="Q27" s="56"/>
      <c r="R27" s="127"/>
      <c r="S27" s="127"/>
      <c r="T27" s="384"/>
      <c r="U27" s="17"/>
      <c r="W27" s="19"/>
      <c r="X27" s="56"/>
      <c r="Y27" s="127"/>
      <c r="Z27" s="384"/>
      <c r="AA27" s="17"/>
      <c r="AB27" s="19"/>
      <c r="AC27" s="19"/>
      <c r="AD27" s="56"/>
      <c r="AE27" s="127"/>
      <c r="AF27" s="597"/>
      <c r="AG27" s="21"/>
      <c r="AH27" s="21"/>
      <c r="AI27" s="19"/>
      <c r="AJ27" s="199"/>
      <c r="AK27" s="127"/>
      <c r="AL27" s="384"/>
      <c r="AM27" s="17"/>
      <c r="AN27" s="19"/>
      <c r="AO27" s="19"/>
      <c r="AQ27" s="93"/>
      <c r="AR27" s="51"/>
      <c r="AS27" s="51"/>
      <c r="AT27" s="64"/>
      <c r="AU27" s="170"/>
    </row>
    <row r="28" spans="1:47" s="3" customFormat="1" ht="12.75">
      <c r="A28" s="8"/>
      <c r="B28" s="395">
        <v>8</v>
      </c>
      <c r="C28" s="601" t="s">
        <v>117</v>
      </c>
      <c r="D28" s="1010"/>
      <c r="E28" s="1010"/>
      <c r="F28" s="390"/>
      <c r="G28" s="1129"/>
      <c r="H28" s="395"/>
      <c r="I28" s="292"/>
      <c r="J28" s="381"/>
      <c r="K28" s="292"/>
      <c r="L28" s="292"/>
      <c r="M28" s="117"/>
      <c r="N28" s="10"/>
      <c r="O28" s="11"/>
      <c r="P28" s="6"/>
      <c r="Q28" s="53"/>
      <c r="R28" s="126"/>
      <c r="S28" s="126"/>
      <c r="T28" s="31"/>
      <c r="U28" s="10"/>
      <c r="V28" s="6"/>
      <c r="W28" s="11"/>
      <c r="X28" s="53"/>
      <c r="Y28" s="126" t="s">
        <v>117</v>
      </c>
      <c r="Z28" s="31" t="s">
        <v>478</v>
      </c>
      <c r="AA28" s="10"/>
      <c r="AB28" s="11"/>
      <c r="AC28" s="11"/>
      <c r="AD28" s="53"/>
      <c r="AE28" s="126"/>
      <c r="AF28" s="255"/>
      <c r="AG28" s="13"/>
      <c r="AH28" s="13"/>
      <c r="AI28" s="11"/>
      <c r="AJ28" s="74"/>
      <c r="AK28" s="126"/>
      <c r="AL28" s="118"/>
      <c r="AM28" s="10"/>
      <c r="AN28" s="11"/>
      <c r="AO28" s="11"/>
      <c r="AP28" s="6"/>
      <c r="AQ28" s="212"/>
      <c r="AR28" s="177"/>
      <c r="AS28" s="50"/>
      <c r="AT28" s="63"/>
      <c r="AU28" s="169"/>
    </row>
    <row r="29" spans="1:47" s="3" customFormat="1" ht="12.75">
      <c r="A29" s="8"/>
      <c r="B29" s="395"/>
      <c r="C29" s="601"/>
      <c r="D29" s="1010"/>
      <c r="E29" s="1010"/>
      <c r="F29" s="243"/>
      <c r="G29" s="1129"/>
      <c r="H29" s="395"/>
      <c r="I29" s="292"/>
      <c r="J29" s="381"/>
      <c r="K29" s="292"/>
      <c r="L29" s="292"/>
      <c r="M29" s="117"/>
      <c r="N29" s="10"/>
      <c r="O29" s="11"/>
      <c r="P29" s="6"/>
      <c r="Q29" s="53"/>
      <c r="R29" s="126"/>
      <c r="S29" s="126"/>
      <c r="T29" s="31"/>
      <c r="U29" s="10"/>
      <c r="V29" s="6"/>
      <c r="W29" s="11"/>
      <c r="X29" s="53"/>
      <c r="Y29" s="126"/>
      <c r="Z29" s="31"/>
      <c r="AA29" s="10"/>
      <c r="AB29" s="11"/>
      <c r="AC29" s="11"/>
      <c r="AD29" s="53"/>
      <c r="AE29" s="126"/>
      <c r="AF29" s="255"/>
      <c r="AG29" s="13"/>
      <c r="AH29" s="13"/>
      <c r="AI29" s="11"/>
      <c r="AJ29" s="74"/>
      <c r="AK29" s="126"/>
      <c r="AL29" s="118"/>
      <c r="AM29" s="10"/>
      <c r="AN29" s="11"/>
      <c r="AO29" s="11"/>
      <c r="AP29" s="6"/>
      <c r="AQ29" s="67"/>
      <c r="AR29" s="50"/>
      <c r="AS29" s="50"/>
      <c r="AT29" s="63"/>
      <c r="AU29" s="169"/>
    </row>
    <row r="30" spans="1:47" s="18" customFormat="1" ht="12.75">
      <c r="A30" s="8"/>
      <c r="B30" s="866"/>
      <c r="C30" s="948"/>
      <c r="D30" s="1011"/>
      <c r="E30" s="1011"/>
      <c r="F30" s="1136"/>
      <c r="G30" s="1135"/>
      <c r="H30" s="866"/>
      <c r="I30" s="869"/>
      <c r="J30" s="867"/>
      <c r="K30" s="869"/>
      <c r="L30" s="869"/>
      <c r="M30" s="745"/>
      <c r="N30" s="17"/>
      <c r="O30" s="19"/>
      <c r="Q30" s="56"/>
      <c r="R30" s="127"/>
      <c r="S30" s="127"/>
      <c r="T30" s="384"/>
      <c r="U30" s="17"/>
      <c r="W30" s="19"/>
      <c r="X30" s="56"/>
      <c r="Y30" s="127"/>
      <c r="Z30" s="384"/>
      <c r="AA30" s="17"/>
      <c r="AB30" s="19"/>
      <c r="AC30" s="19"/>
      <c r="AD30" s="56"/>
      <c r="AE30" s="127"/>
      <c r="AF30" s="597"/>
      <c r="AG30" s="21"/>
      <c r="AH30" s="21"/>
      <c r="AI30" s="19"/>
      <c r="AJ30" s="199"/>
      <c r="AK30" s="127"/>
      <c r="AL30" s="384"/>
      <c r="AM30" s="17"/>
      <c r="AN30" s="19"/>
      <c r="AO30" s="19"/>
      <c r="AQ30" s="93"/>
      <c r="AR30" s="51"/>
      <c r="AS30" s="51"/>
      <c r="AT30" s="64"/>
      <c r="AU30" s="170"/>
    </row>
    <row r="31" spans="1:47" s="3" customFormat="1" ht="12.75">
      <c r="A31" s="8"/>
      <c r="B31" s="395">
        <v>9</v>
      </c>
      <c r="C31" s="601" t="s">
        <v>119</v>
      </c>
      <c r="D31" s="1010"/>
      <c r="E31" s="1010"/>
      <c r="F31" s="117"/>
      <c r="G31" s="394"/>
      <c r="H31" s="395"/>
      <c r="I31" s="292"/>
      <c r="J31" s="381"/>
      <c r="K31" s="292" t="s">
        <v>119</v>
      </c>
      <c r="L31" s="292"/>
      <c r="M31" s="117" t="s">
        <v>127</v>
      </c>
      <c r="N31" s="10"/>
      <c r="O31" s="11"/>
      <c r="P31" s="6"/>
      <c r="Q31" s="53"/>
      <c r="R31" s="126" t="s">
        <v>119</v>
      </c>
      <c r="S31" s="126"/>
      <c r="T31" s="31" t="s">
        <v>294</v>
      </c>
      <c r="U31" s="10"/>
      <c r="V31" s="6"/>
      <c r="W31" s="11"/>
      <c r="X31" s="53"/>
      <c r="Y31" s="126"/>
      <c r="Z31" s="31"/>
      <c r="AA31" s="10"/>
      <c r="AB31" s="11"/>
      <c r="AC31" s="11"/>
      <c r="AD31" s="53"/>
      <c r="AE31" s="126"/>
      <c r="AF31" s="255"/>
      <c r="AG31" s="13"/>
      <c r="AH31" s="13"/>
      <c r="AI31" s="11"/>
      <c r="AJ31" s="74"/>
      <c r="AK31" s="126" t="s">
        <v>119</v>
      </c>
      <c r="AL31" s="255" t="s">
        <v>219</v>
      </c>
      <c r="AM31" s="10" t="s">
        <v>32</v>
      </c>
      <c r="AN31" s="11"/>
      <c r="AO31" s="11"/>
      <c r="AP31" s="6"/>
      <c r="AQ31" s="67"/>
      <c r="AR31" s="50"/>
      <c r="AS31" s="50"/>
      <c r="AT31" s="63"/>
      <c r="AU31" s="169"/>
    </row>
    <row r="32" spans="1:47" s="3" customFormat="1" ht="12.75">
      <c r="A32" s="8"/>
      <c r="B32" s="395"/>
      <c r="C32" s="601"/>
      <c r="D32" s="1010"/>
      <c r="E32" s="1010"/>
      <c r="F32" s="117"/>
      <c r="G32" s="394"/>
      <c r="H32" s="395"/>
      <c r="I32" s="292"/>
      <c r="J32" s="381"/>
      <c r="K32" s="292"/>
      <c r="L32" s="292"/>
      <c r="M32" s="117"/>
      <c r="N32" s="10"/>
      <c r="O32" s="11"/>
      <c r="P32" s="6"/>
      <c r="Q32" s="53"/>
      <c r="R32" s="126"/>
      <c r="S32" s="126"/>
      <c r="T32" s="31"/>
      <c r="U32" s="10"/>
      <c r="V32" s="6"/>
      <c r="W32" s="11"/>
      <c r="X32" s="53"/>
      <c r="Y32" s="126"/>
      <c r="Z32" s="31"/>
      <c r="AA32" s="10"/>
      <c r="AB32" s="11"/>
      <c r="AC32" s="11"/>
      <c r="AD32" s="53"/>
      <c r="AE32" s="126"/>
      <c r="AF32" s="255"/>
      <c r="AG32" s="13"/>
      <c r="AH32" s="13"/>
      <c r="AI32" s="11"/>
      <c r="AJ32" s="74"/>
      <c r="AK32" s="126"/>
      <c r="AL32" s="31"/>
      <c r="AM32" s="10" t="s">
        <v>33</v>
      </c>
      <c r="AN32" s="11" t="s">
        <v>120</v>
      </c>
      <c r="AO32" s="11">
        <v>14</v>
      </c>
      <c r="AP32" s="6" t="s">
        <v>315</v>
      </c>
      <c r="AQ32" s="67"/>
      <c r="AR32" s="50"/>
      <c r="AS32" s="50"/>
      <c r="AT32" s="63"/>
      <c r="AU32" s="169"/>
    </row>
    <row r="33" spans="1:47" s="3" customFormat="1" ht="12.75">
      <c r="A33" s="8"/>
      <c r="B33" s="395"/>
      <c r="C33" s="601"/>
      <c r="D33" s="1010"/>
      <c r="E33" s="1010"/>
      <c r="F33" s="117"/>
      <c r="G33" s="394"/>
      <c r="H33" s="395"/>
      <c r="I33" s="292"/>
      <c r="J33" s="381"/>
      <c r="K33" s="292"/>
      <c r="L33" s="292"/>
      <c r="M33" s="117"/>
      <c r="N33" s="10"/>
      <c r="O33" s="11"/>
      <c r="P33" s="6"/>
      <c r="Q33" s="50"/>
      <c r="R33" s="126"/>
      <c r="S33" s="126"/>
      <c r="T33" s="31"/>
      <c r="U33" s="10"/>
      <c r="V33" s="6"/>
      <c r="W33" s="11"/>
      <c r="X33" s="53"/>
      <c r="Y33" s="126"/>
      <c r="Z33" s="31"/>
      <c r="AA33" s="10"/>
      <c r="AB33" s="11"/>
      <c r="AC33" s="11"/>
      <c r="AD33" s="53"/>
      <c r="AE33" s="126"/>
      <c r="AF33" s="255"/>
      <c r="AG33" s="13"/>
      <c r="AH33" s="13"/>
      <c r="AI33" s="11"/>
      <c r="AJ33" s="74"/>
      <c r="AK33" s="126" t="s">
        <v>119</v>
      </c>
      <c r="AL33" s="1775" t="s">
        <v>125</v>
      </c>
      <c r="AM33" s="1776" t="s">
        <v>765</v>
      </c>
      <c r="AN33" s="1769"/>
      <c r="AO33" s="1769"/>
      <c r="AP33" s="1867"/>
      <c r="AQ33" s="67"/>
      <c r="AR33" s="50"/>
      <c r="AS33" s="50"/>
      <c r="AT33" s="63"/>
      <c r="AU33" s="169"/>
    </row>
    <row r="34" spans="1:47" s="18" customFormat="1" ht="12.75">
      <c r="A34" s="8"/>
      <c r="B34" s="866"/>
      <c r="C34" s="948"/>
      <c r="D34" s="1011"/>
      <c r="E34" s="1011"/>
      <c r="F34" s="745"/>
      <c r="G34" s="865"/>
      <c r="H34" s="866"/>
      <c r="I34" s="869"/>
      <c r="J34" s="867"/>
      <c r="K34" s="869"/>
      <c r="L34" s="869"/>
      <c r="M34" s="745"/>
      <c r="N34" s="17"/>
      <c r="O34" s="19"/>
      <c r="P34" s="19"/>
      <c r="Q34" s="51"/>
      <c r="R34" s="127"/>
      <c r="S34" s="127"/>
      <c r="T34" s="384"/>
      <c r="U34" s="17"/>
      <c r="W34" s="19"/>
      <c r="X34" s="56"/>
      <c r="Y34" s="127"/>
      <c r="Z34" s="384"/>
      <c r="AA34" s="17"/>
      <c r="AB34" s="19"/>
      <c r="AC34" s="19"/>
      <c r="AD34" s="56"/>
      <c r="AE34" s="127"/>
      <c r="AF34" s="597"/>
      <c r="AG34" s="21"/>
      <c r="AH34" s="21"/>
      <c r="AI34" s="19"/>
      <c r="AJ34" s="199"/>
      <c r="AK34" s="126"/>
      <c r="AL34" s="1801"/>
      <c r="AM34" s="1776" t="s">
        <v>766</v>
      </c>
      <c r="AN34" s="1769" t="s">
        <v>385</v>
      </c>
      <c r="AO34" s="1769">
        <v>10</v>
      </c>
      <c r="AP34" s="1777" t="s">
        <v>315</v>
      </c>
      <c r="AQ34" s="93"/>
      <c r="AR34" s="51"/>
      <c r="AS34" s="51"/>
      <c r="AT34" s="64"/>
      <c r="AU34" s="170"/>
    </row>
    <row r="35" spans="1:47" s="3" customFormat="1" ht="12.75">
      <c r="A35" s="8"/>
      <c r="B35" s="395">
        <v>10</v>
      </c>
      <c r="C35" s="601" t="s">
        <v>123</v>
      </c>
      <c r="D35" s="1010" t="s">
        <v>123</v>
      </c>
      <c r="E35" s="1010"/>
      <c r="F35" s="117" t="s">
        <v>124</v>
      </c>
      <c r="G35" s="394"/>
      <c r="H35" s="395"/>
      <c r="I35" s="292"/>
      <c r="J35" s="381"/>
      <c r="K35" s="292"/>
      <c r="L35" s="292"/>
      <c r="M35" s="117"/>
      <c r="N35" s="10"/>
      <c r="O35" s="11"/>
      <c r="P35" s="6"/>
      <c r="Q35" s="53"/>
      <c r="R35" s="126"/>
      <c r="S35" s="126"/>
      <c r="T35" s="31"/>
      <c r="U35" s="10"/>
      <c r="V35" s="6"/>
      <c r="W35" s="11"/>
      <c r="X35" s="53"/>
      <c r="Y35" s="126"/>
      <c r="Z35" s="31"/>
      <c r="AA35" s="10"/>
      <c r="AB35" s="11"/>
      <c r="AC35" s="11"/>
      <c r="AD35" s="53"/>
      <c r="AE35" s="126"/>
      <c r="AF35" s="255"/>
      <c r="AG35" s="13"/>
      <c r="AH35" s="13"/>
      <c r="AI35" s="11"/>
      <c r="AJ35" s="74"/>
      <c r="AK35" s="217"/>
      <c r="AL35" s="386"/>
      <c r="AM35" s="98"/>
      <c r="AN35" s="95"/>
      <c r="AO35" s="95"/>
      <c r="AP35" s="177"/>
      <c r="AQ35" s="67"/>
      <c r="AR35" s="50"/>
      <c r="AS35" s="50"/>
      <c r="AT35" s="63"/>
      <c r="AU35" s="169"/>
    </row>
    <row r="36" spans="1:47" s="3" customFormat="1" ht="12.75">
      <c r="A36" s="8"/>
      <c r="B36" s="395"/>
      <c r="C36" s="601"/>
      <c r="D36" s="1010"/>
      <c r="E36" s="1010"/>
      <c r="F36" s="117"/>
      <c r="G36" s="394"/>
      <c r="H36" s="395"/>
      <c r="I36" s="395"/>
      <c r="J36" s="601"/>
      <c r="K36" s="292"/>
      <c r="L36" s="292"/>
      <c r="M36" s="117"/>
      <c r="N36" s="10"/>
      <c r="O36" s="11"/>
      <c r="P36" s="6"/>
      <c r="Q36" s="53"/>
      <c r="R36" s="126"/>
      <c r="S36" s="126"/>
      <c r="T36" s="31"/>
      <c r="U36" s="10"/>
      <c r="V36" s="6"/>
      <c r="W36" s="11"/>
      <c r="X36" s="53"/>
      <c r="Y36" s="126"/>
      <c r="Z36" s="31"/>
      <c r="AA36" s="10"/>
      <c r="AB36" s="11"/>
      <c r="AC36" s="11"/>
      <c r="AD36" s="53"/>
      <c r="AE36" s="126"/>
      <c r="AF36" s="255"/>
      <c r="AG36" s="13"/>
      <c r="AH36" s="13"/>
      <c r="AI36" s="11"/>
      <c r="AJ36" s="74"/>
      <c r="AK36" s="165"/>
      <c r="AL36" s="31"/>
      <c r="AM36" s="10"/>
      <c r="AN36" s="11"/>
      <c r="AO36" s="11"/>
      <c r="AP36" s="50"/>
      <c r="AQ36" s="67"/>
      <c r="AR36" s="50"/>
      <c r="AS36" s="50"/>
      <c r="AT36" s="63"/>
      <c r="AU36" s="169"/>
    </row>
    <row r="37" spans="1:47" s="3" customFormat="1" ht="13.5" thickBot="1">
      <c r="A37" s="8"/>
      <c r="B37" s="907"/>
      <c r="C37" s="949"/>
      <c r="D37" s="1677"/>
      <c r="E37" s="1677"/>
      <c r="F37" s="746"/>
      <c r="G37" s="895"/>
      <c r="H37" s="907"/>
      <c r="I37" s="907"/>
      <c r="J37" s="949"/>
      <c r="K37" s="1156"/>
      <c r="L37" s="1156"/>
      <c r="M37" s="746"/>
      <c r="N37" s="78"/>
      <c r="O37" s="79"/>
      <c r="P37" s="79"/>
      <c r="Q37" s="80"/>
      <c r="R37" s="128"/>
      <c r="S37" s="128"/>
      <c r="T37" s="750"/>
      <c r="U37" s="78"/>
      <c r="V37" s="77"/>
      <c r="W37" s="79"/>
      <c r="X37" s="76"/>
      <c r="Y37" s="128"/>
      <c r="Z37" s="385"/>
      <c r="AA37" s="78"/>
      <c r="AB37" s="79"/>
      <c r="AC37" s="79"/>
      <c r="AD37" s="76"/>
      <c r="AE37" s="128"/>
      <c r="AF37" s="598"/>
      <c r="AG37" s="81"/>
      <c r="AH37" s="81"/>
      <c r="AI37" s="79"/>
      <c r="AJ37" s="200"/>
      <c r="AK37" s="128"/>
      <c r="AL37" s="385"/>
      <c r="AM37" s="78"/>
      <c r="AN37" s="79"/>
      <c r="AO37" s="79"/>
      <c r="AP37" s="77"/>
      <c r="AQ37" s="87"/>
      <c r="AR37" s="80"/>
      <c r="AS37" s="80"/>
      <c r="AT37" s="83"/>
      <c r="AU37" s="171"/>
    </row>
    <row r="38" spans="1:47" s="3" customFormat="1" ht="13.5" thickTop="1">
      <c r="A38" s="8"/>
      <c r="B38" s="395">
        <v>11</v>
      </c>
      <c r="C38" s="601" t="s">
        <v>126</v>
      </c>
      <c r="D38" s="1010"/>
      <c r="E38" s="1010"/>
      <c r="F38" s="117"/>
      <c r="G38" s="394"/>
      <c r="H38" s="395"/>
      <c r="I38" s="292"/>
      <c r="J38" s="381"/>
      <c r="K38" s="292"/>
      <c r="L38" s="292"/>
      <c r="M38" s="117"/>
      <c r="N38" s="10"/>
      <c r="O38" s="11"/>
      <c r="P38" s="6"/>
      <c r="Q38" s="53"/>
      <c r="R38" s="126"/>
      <c r="S38" s="126"/>
      <c r="T38" s="31"/>
      <c r="U38" s="10"/>
      <c r="V38" s="6"/>
      <c r="W38" s="11"/>
      <c r="X38" s="53"/>
      <c r="Y38" s="126"/>
      <c r="Z38" s="31"/>
      <c r="AA38" s="10"/>
      <c r="AB38" s="11"/>
      <c r="AC38" s="11"/>
      <c r="AD38" s="53"/>
      <c r="AE38" s="126" t="s">
        <v>126</v>
      </c>
      <c r="AF38" s="255" t="s">
        <v>289</v>
      </c>
      <c r="AG38" s="10"/>
      <c r="AH38" s="6"/>
      <c r="AI38" s="11"/>
      <c r="AJ38" s="74"/>
      <c r="AK38" s="126"/>
      <c r="AL38" s="31"/>
      <c r="AM38" s="10"/>
      <c r="AN38" s="11"/>
      <c r="AO38" s="11"/>
      <c r="AP38" s="6"/>
      <c r="AQ38" s="67"/>
      <c r="AR38" s="50"/>
      <c r="AS38" s="50"/>
      <c r="AT38" s="63"/>
      <c r="AU38" s="169"/>
    </row>
    <row r="39" spans="1:47" s="3" customFormat="1" ht="12.75">
      <c r="A39" s="8"/>
      <c r="B39" s="395"/>
      <c r="C39" s="601"/>
      <c r="D39" s="1010"/>
      <c r="E39" s="1010"/>
      <c r="F39" s="117"/>
      <c r="G39" s="394"/>
      <c r="H39" s="395"/>
      <c r="I39" s="292"/>
      <c r="J39" s="381"/>
      <c r="K39" s="292"/>
      <c r="L39" s="292"/>
      <c r="M39" s="117"/>
      <c r="N39" s="10"/>
      <c r="O39" s="11"/>
      <c r="P39" s="6"/>
      <c r="Q39" s="53"/>
      <c r="R39" s="126"/>
      <c r="S39" s="126"/>
      <c r="T39" s="31"/>
      <c r="U39" s="10"/>
      <c r="V39" s="6"/>
      <c r="W39" s="11"/>
      <c r="X39" s="53"/>
      <c r="Y39" s="126"/>
      <c r="Z39" s="31"/>
      <c r="AA39" s="10"/>
      <c r="AB39" s="11"/>
      <c r="AC39" s="11"/>
      <c r="AD39" s="53"/>
      <c r="AE39" s="126"/>
      <c r="AF39" s="255"/>
      <c r="AG39" s="10"/>
      <c r="AH39" s="6"/>
      <c r="AI39" s="11"/>
      <c r="AJ39" s="74"/>
      <c r="AK39" s="126"/>
      <c r="AL39" s="31"/>
      <c r="AM39" s="10"/>
      <c r="AN39" s="11"/>
      <c r="AO39" s="11"/>
      <c r="AP39" s="6"/>
      <c r="AQ39" s="67"/>
      <c r="AR39" s="50"/>
      <c r="AS39" s="50"/>
      <c r="AT39" s="63"/>
      <c r="AU39" s="169"/>
    </row>
    <row r="40" spans="1:47" s="18" customFormat="1" ht="12.75">
      <c r="A40" s="8"/>
      <c r="B40" s="866"/>
      <c r="C40" s="948"/>
      <c r="D40" s="1011"/>
      <c r="E40" s="1011"/>
      <c r="F40" s="745"/>
      <c r="G40" s="865"/>
      <c r="H40" s="866"/>
      <c r="I40" s="869"/>
      <c r="J40" s="867"/>
      <c r="K40" s="869"/>
      <c r="L40" s="869"/>
      <c r="M40" s="745"/>
      <c r="N40" s="17"/>
      <c r="O40" s="19"/>
      <c r="Q40" s="56"/>
      <c r="R40" s="127"/>
      <c r="S40" s="127"/>
      <c r="T40" s="384"/>
      <c r="U40" s="17"/>
      <c r="W40" s="19"/>
      <c r="X40" s="56"/>
      <c r="Y40" s="127"/>
      <c r="Z40" s="384"/>
      <c r="AA40" s="17"/>
      <c r="AB40" s="19"/>
      <c r="AC40" s="19"/>
      <c r="AD40" s="56"/>
      <c r="AE40" s="127"/>
      <c r="AF40" s="597"/>
      <c r="AG40" s="17"/>
      <c r="AI40" s="19"/>
      <c r="AJ40" s="199"/>
      <c r="AK40" s="127"/>
      <c r="AL40" s="384"/>
      <c r="AM40" s="17"/>
      <c r="AN40" s="19"/>
      <c r="AO40" s="19"/>
      <c r="AQ40" s="93"/>
      <c r="AR40" s="51"/>
      <c r="AS40" s="51"/>
      <c r="AT40" s="64"/>
      <c r="AU40" s="170"/>
    </row>
    <row r="41" spans="1:47" s="3" customFormat="1" ht="12.75">
      <c r="A41" s="8"/>
      <c r="B41" s="395">
        <v>12</v>
      </c>
      <c r="C41" s="601" t="s">
        <v>109</v>
      </c>
      <c r="D41" s="1010"/>
      <c r="E41" s="1010"/>
      <c r="F41" s="117"/>
      <c r="G41" s="394"/>
      <c r="H41" s="395"/>
      <c r="I41" s="292"/>
      <c r="J41" s="381"/>
      <c r="K41" s="292"/>
      <c r="L41" s="292"/>
      <c r="M41" s="117"/>
      <c r="N41" s="10"/>
      <c r="O41" s="11"/>
      <c r="P41" s="6"/>
      <c r="Q41" s="53"/>
      <c r="R41" s="126" t="s">
        <v>109</v>
      </c>
      <c r="S41" s="126"/>
      <c r="T41" s="31" t="s">
        <v>371</v>
      </c>
      <c r="U41" s="10"/>
      <c r="V41" s="6"/>
      <c r="W41" s="11"/>
      <c r="X41" s="53"/>
      <c r="Y41" s="126"/>
      <c r="Z41" s="31"/>
      <c r="AA41" s="10"/>
      <c r="AB41" s="11"/>
      <c r="AC41" s="11"/>
      <c r="AD41" s="53"/>
      <c r="AE41" s="126"/>
      <c r="AF41" s="255"/>
      <c r="AG41" s="13"/>
      <c r="AH41" s="13"/>
      <c r="AI41" s="11"/>
      <c r="AJ41" s="74"/>
      <c r="AK41" s="126"/>
      <c r="AL41" s="31"/>
      <c r="AM41" s="10"/>
      <c r="AN41" s="11"/>
      <c r="AO41" s="11"/>
      <c r="AP41" s="6"/>
      <c r="AQ41" s="67"/>
      <c r="AR41" s="50"/>
      <c r="AS41" s="50"/>
      <c r="AT41" s="63"/>
      <c r="AU41" s="169"/>
    </row>
    <row r="42" spans="1:47" s="3" customFormat="1" ht="12.75">
      <c r="A42" s="8"/>
      <c r="B42" s="395"/>
      <c r="C42" s="601"/>
      <c r="D42" s="1010"/>
      <c r="E42" s="1010"/>
      <c r="F42" s="117"/>
      <c r="G42" s="394"/>
      <c r="H42" s="395"/>
      <c r="I42" s="292"/>
      <c r="J42" s="381"/>
      <c r="K42" s="292"/>
      <c r="L42" s="292"/>
      <c r="M42" s="117"/>
      <c r="N42" s="10"/>
      <c r="O42" s="11"/>
      <c r="P42" s="6"/>
      <c r="Q42" s="53"/>
      <c r="R42" s="126"/>
      <c r="S42" s="126"/>
      <c r="T42" s="31"/>
      <c r="U42" s="10"/>
      <c r="V42" s="6"/>
      <c r="W42" s="11"/>
      <c r="X42" s="53"/>
      <c r="Y42" s="126"/>
      <c r="Z42" s="31"/>
      <c r="AA42" s="10"/>
      <c r="AB42" s="11"/>
      <c r="AC42" s="11"/>
      <c r="AD42" s="53"/>
      <c r="AE42" s="126"/>
      <c r="AF42" s="255"/>
      <c r="AG42" s="13"/>
      <c r="AH42" s="13"/>
      <c r="AI42" s="11"/>
      <c r="AJ42" s="74"/>
      <c r="AK42" s="126"/>
      <c r="AL42" s="31"/>
      <c r="AM42" s="10"/>
      <c r="AN42" s="11"/>
      <c r="AO42" s="11"/>
      <c r="AP42" s="6"/>
      <c r="AQ42" s="67"/>
      <c r="AR42" s="50"/>
      <c r="AS42" s="50"/>
      <c r="AT42" s="63"/>
      <c r="AU42" s="169"/>
    </row>
    <row r="43" spans="1:47" s="18" customFormat="1" ht="12.75">
      <c r="A43" s="8"/>
      <c r="B43" s="866"/>
      <c r="C43" s="867"/>
      <c r="D43" s="1011"/>
      <c r="E43" s="1011"/>
      <c r="F43" s="745"/>
      <c r="G43" s="865"/>
      <c r="H43" s="866"/>
      <c r="I43" s="869"/>
      <c r="J43" s="867"/>
      <c r="K43" s="869"/>
      <c r="L43" s="869"/>
      <c r="M43" s="745"/>
      <c r="N43" s="17"/>
      <c r="O43" s="19"/>
      <c r="Q43" s="56"/>
      <c r="R43" s="127"/>
      <c r="S43" s="127"/>
      <c r="T43" s="384"/>
      <c r="U43" s="17"/>
      <c r="W43" s="19"/>
      <c r="X43" s="56"/>
      <c r="Y43" s="127"/>
      <c r="Z43" s="384"/>
      <c r="AA43" s="17"/>
      <c r="AB43" s="19"/>
      <c r="AC43" s="19"/>
      <c r="AD43" s="56"/>
      <c r="AE43" s="127"/>
      <c r="AF43" s="597"/>
      <c r="AG43" s="21"/>
      <c r="AH43" s="21"/>
      <c r="AI43" s="19"/>
      <c r="AJ43" s="199"/>
      <c r="AK43" s="127"/>
      <c r="AL43" s="384"/>
      <c r="AM43" s="17"/>
      <c r="AN43" s="19"/>
      <c r="AO43" s="19"/>
      <c r="AQ43" s="93"/>
      <c r="AR43" s="51"/>
      <c r="AS43" s="51"/>
      <c r="AT43" s="64"/>
      <c r="AU43" s="170"/>
    </row>
    <row r="44" spans="1:47" s="3" customFormat="1" ht="12.75">
      <c r="A44" s="8"/>
      <c r="B44" s="395">
        <v>13</v>
      </c>
      <c r="C44" s="381" t="s">
        <v>112</v>
      </c>
      <c r="D44" s="1010"/>
      <c r="E44" s="1010"/>
      <c r="F44" s="390"/>
      <c r="G44" s="1870"/>
      <c r="H44" s="395"/>
      <c r="I44" s="292"/>
      <c r="J44" s="381"/>
      <c r="K44" s="292" t="s">
        <v>112</v>
      </c>
      <c r="L44" s="292"/>
      <c r="M44" s="117" t="s">
        <v>127</v>
      </c>
      <c r="N44" s="10"/>
      <c r="O44" s="11"/>
      <c r="P44" s="6"/>
      <c r="Q44" s="53"/>
      <c r="R44" s="126"/>
      <c r="S44" s="126"/>
      <c r="T44" s="31"/>
      <c r="U44" s="10"/>
      <c r="V44" s="6"/>
      <c r="W44" s="11"/>
      <c r="X44" s="53"/>
      <c r="Y44" s="126"/>
      <c r="Z44" s="31"/>
      <c r="AA44" s="10"/>
      <c r="AB44" s="11"/>
      <c r="AC44" s="11"/>
      <c r="AD44" s="53"/>
      <c r="AE44" s="126"/>
      <c r="AF44" s="255"/>
      <c r="AG44" s="10"/>
      <c r="AH44" s="6"/>
      <c r="AI44" s="11"/>
      <c r="AJ44" s="74"/>
      <c r="AK44" s="126"/>
      <c r="AL44" s="118"/>
      <c r="AM44" s="10"/>
      <c r="AN44" s="11"/>
      <c r="AO44" s="11"/>
      <c r="AP44" s="6"/>
      <c r="AQ44" s="67"/>
      <c r="AR44" s="50"/>
      <c r="AS44" s="50"/>
      <c r="AT44" s="63"/>
      <c r="AU44" s="169"/>
    </row>
    <row r="45" spans="1:47" s="3" customFormat="1" ht="12.75">
      <c r="A45" s="8"/>
      <c r="B45" s="395"/>
      <c r="C45" s="381"/>
      <c r="D45" s="1010"/>
      <c r="E45" s="1010"/>
      <c r="F45" s="117"/>
      <c r="G45" s="394"/>
      <c r="H45" s="395"/>
      <c r="I45" s="292"/>
      <c r="J45" s="381"/>
      <c r="K45" s="292"/>
      <c r="L45" s="292"/>
      <c r="M45" s="117"/>
      <c r="N45" s="10"/>
      <c r="O45" s="11"/>
      <c r="P45" s="6"/>
      <c r="Q45" s="53"/>
      <c r="R45" s="126"/>
      <c r="S45" s="126"/>
      <c r="T45" s="31"/>
      <c r="U45" s="10"/>
      <c r="V45" s="6"/>
      <c r="W45" s="11"/>
      <c r="X45" s="53"/>
      <c r="Y45" s="126"/>
      <c r="Z45" s="31"/>
      <c r="AA45" s="10"/>
      <c r="AB45" s="11"/>
      <c r="AC45" s="11"/>
      <c r="AD45" s="53"/>
      <c r="AE45" s="126"/>
      <c r="AF45" s="255"/>
      <c r="AG45" s="10"/>
      <c r="AH45" s="6"/>
      <c r="AI45" s="11"/>
      <c r="AJ45" s="74"/>
      <c r="AK45" s="126"/>
      <c r="AL45" s="118"/>
      <c r="AM45" s="10"/>
      <c r="AN45" s="11"/>
      <c r="AO45" s="11"/>
      <c r="AP45" s="6"/>
      <c r="AQ45" s="67"/>
      <c r="AR45" s="50"/>
      <c r="AS45" s="50"/>
      <c r="AT45" s="63"/>
      <c r="AU45" s="169"/>
    </row>
    <row r="46" spans="1:47" s="18" customFormat="1" ht="12.75">
      <c r="A46" s="8"/>
      <c r="B46" s="866"/>
      <c r="C46" s="867"/>
      <c r="D46" s="1011"/>
      <c r="E46" s="1011"/>
      <c r="F46" s="745"/>
      <c r="G46" s="865"/>
      <c r="H46" s="866"/>
      <c r="I46" s="869"/>
      <c r="J46" s="867"/>
      <c r="K46" s="869"/>
      <c r="L46" s="869"/>
      <c r="M46" s="745"/>
      <c r="N46" s="17"/>
      <c r="O46" s="19"/>
      <c r="Q46" s="56"/>
      <c r="R46" s="127"/>
      <c r="S46" s="127"/>
      <c r="T46" s="384"/>
      <c r="U46" s="17"/>
      <c r="W46" s="19"/>
      <c r="X46" s="56"/>
      <c r="Y46" s="127"/>
      <c r="Z46" s="384"/>
      <c r="AA46" s="17"/>
      <c r="AB46" s="19"/>
      <c r="AC46" s="19"/>
      <c r="AD46" s="56"/>
      <c r="AE46" s="127"/>
      <c r="AF46" s="597"/>
      <c r="AG46" s="17"/>
      <c r="AI46" s="19"/>
      <c r="AJ46" s="199"/>
      <c r="AK46" s="127"/>
      <c r="AL46" s="384"/>
      <c r="AM46" s="17"/>
      <c r="AN46" s="19"/>
      <c r="AO46" s="19"/>
      <c r="AQ46" s="93"/>
      <c r="AR46" s="51"/>
      <c r="AS46" s="51"/>
      <c r="AT46" s="64"/>
      <c r="AU46" s="170"/>
    </row>
    <row r="47" spans="1:47" s="3" customFormat="1" ht="12.75">
      <c r="A47" s="8"/>
      <c r="B47" s="395">
        <v>14</v>
      </c>
      <c r="C47" s="381" t="s">
        <v>115</v>
      </c>
      <c r="D47" s="1010"/>
      <c r="E47" s="1010"/>
      <c r="F47" s="117"/>
      <c r="G47" s="394"/>
      <c r="H47" s="395"/>
      <c r="I47" s="292"/>
      <c r="J47" s="381"/>
      <c r="K47" s="292"/>
      <c r="L47" s="292"/>
      <c r="M47" s="117"/>
      <c r="N47" s="10"/>
      <c r="O47" s="11"/>
      <c r="P47" s="6"/>
      <c r="Q47" s="53"/>
      <c r="R47" s="126" t="s">
        <v>115</v>
      </c>
      <c r="S47" s="126"/>
      <c r="T47" s="31" t="s">
        <v>372</v>
      </c>
      <c r="U47" s="10"/>
      <c r="V47" s="6"/>
      <c r="W47" s="11"/>
      <c r="X47" s="53"/>
      <c r="Y47" s="126"/>
      <c r="Z47" s="31"/>
      <c r="AA47" s="10"/>
      <c r="AB47" s="11"/>
      <c r="AC47" s="11"/>
      <c r="AD47" s="53"/>
      <c r="AE47" s="126"/>
      <c r="AF47" s="255"/>
      <c r="AG47" s="13"/>
      <c r="AH47" s="13"/>
      <c r="AI47" s="11"/>
      <c r="AJ47" s="74"/>
      <c r="AK47" s="126"/>
      <c r="AL47" s="118"/>
      <c r="AM47" s="10"/>
      <c r="AN47" s="11"/>
      <c r="AO47" s="11"/>
      <c r="AP47" s="6"/>
      <c r="AQ47" s="67"/>
      <c r="AR47" s="50"/>
      <c r="AS47" s="50"/>
      <c r="AT47" s="63"/>
      <c r="AU47" s="169"/>
    </row>
    <row r="48" spans="1:47" s="3" customFormat="1" ht="12.75">
      <c r="A48" s="8"/>
      <c r="B48" s="395"/>
      <c r="C48" s="381"/>
      <c r="D48" s="1010"/>
      <c r="E48" s="1010"/>
      <c r="F48" s="117"/>
      <c r="G48" s="394"/>
      <c r="H48" s="395"/>
      <c r="I48" s="292"/>
      <c r="J48" s="381"/>
      <c r="K48" s="292"/>
      <c r="L48" s="292"/>
      <c r="M48" s="117"/>
      <c r="N48" s="10"/>
      <c r="O48" s="11"/>
      <c r="P48" s="6"/>
      <c r="Q48" s="53"/>
      <c r="R48" s="126"/>
      <c r="S48" s="126"/>
      <c r="T48" s="31"/>
      <c r="U48" s="10"/>
      <c r="V48" s="6"/>
      <c r="W48" s="11"/>
      <c r="X48" s="53"/>
      <c r="Y48" s="126"/>
      <c r="Z48" s="31"/>
      <c r="AA48" s="10"/>
      <c r="AB48" s="11"/>
      <c r="AC48" s="11"/>
      <c r="AD48" s="53"/>
      <c r="AE48" s="126"/>
      <c r="AF48" s="255"/>
      <c r="AG48" s="13"/>
      <c r="AH48" s="13"/>
      <c r="AI48" s="11"/>
      <c r="AJ48" s="74"/>
      <c r="AK48" s="126"/>
      <c r="AL48" s="118"/>
      <c r="AM48" s="10"/>
      <c r="AN48" s="11"/>
      <c r="AO48" s="11"/>
      <c r="AP48" s="6"/>
      <c r="AQ48" s="67"/>
      <c r="AR48" s="50"/>
      <c r="AS48" s="50"/>
      <c r="AT48" s="63"/>
      <c r="AU48" s="169"/>
    </row>
    <row r="49" spans="1:47" s="3" customFormat="1" ht="12.75">
      <c r="A49" s="8"/>
      <c r="B49" s="866"/>
      <c r="C49" s="867"/>
      <c r="D49" s="1011"/>
      <c r="E49" s="1011"/>
      <c r="F49" s="745"/>
      <c r="G49" s="865"/>
      <c r="H49" s="866"/>
      <c r="I49" s="869"/>
      <c r="J49" s="867"/>
      <c r="K49" s="869"/>
      <c r="L49" s="869"/>
      <c r="M49" s="745"/>
      <c r="N49" s="17"/>
      <c r="O49" s="19"/>
      <c r="P49" s="18"/>
      <c r="Q49" s="56"/>
      <c r="R49" s="127"/>
      <c r="S49" s="127"/>
      <c r="T49" s="384"/>
      <c r="U49" s="17"/>
      <c r="V49" s="18"/>
      <c r="W49" s="19"/>
      <c r="X49" s="56"/>
      <c r="Y49" s="127"/>
      <c r="Z49" s="384"/>
      <c r="AA49" s="17"/>
      <c r="AB49" s="19"/>
      <c r="AC49" s="19"/>
      <c r="AD49" s="56"/>
      <c r="AE49" s="127"/>
      <c r="AF49" s="597"/>
      <c r="AG49" s="21"/>
      <c r="AH49" s="21"/>
      <c r="AI49" s="19"/>
      <c r="AJ49" s="199"/>
      <c r="AK49" s="127"/>
      <c r="AL49" s="384"/>
      <c r="AM49" s="17"/>
      <c r="AN49" s="19"/>
      <c r="AO49" s="19"/>
      <c r="AP49" s="18"/>
      <c r="AQ49" s="93"/>
      <c r="AR49" s="51"/>
      <c r="AS49" s="51"/>
      <c r="AT49" s="64"/>
      <c r="AU49" s="170"/>
    </row>
    <row r="50" spans="1:47" s="3" customFormat="1" ht="12.75">
      <c r="A50" s="8"/>
      <c r="B50" s="395">
        <v>15</v>
      </c>
      <c r="C50" s="381" t="s">
        <v>117</v>
      </c>
      <c r="D50" s="1010"/>
      <c r="E50" s="1010"/>
      <c r="F50" s="117"/>
      <c r="G50" s="394"/>
      <c r="H50" s="395"/>
      <c r="I50" s="292"/>
      <c r="J50" s="381"/>
      <c r="K50" s="292"/>
      <c r="L50" s="292"/>
      <c r="M50" s="117"/>
      <c r="N50" s="10"/>
      <c r="O50" s="11"/>
      <c r="P50" s="6"/>
      <c r="Q50" s="53"/>
      <c r="R50" s="126"/>
      <c r="S50" s="126"/>
      <c r="T50" s="31"/>
      <c r="U50" s="10"/>
      <c r="V50" s="6"/>
      <c r="W50" s="11"/>
      <c r="X50" s="53"/>
      <c r="Y50" s="126" t="s">
        <v>117</v>
      </c>
      <c r="Z50" s="31" t="s">
        <v>478</v>
      </c>
      <c r="AA50" s="612"/>
      <c r="AB50" s="613"/>
      <c r="AC50" s="613"/>
      <c r="AD50" s="615"/>
      <c r="AE50" s="126"/>
      <c r="AF50" s="255"/>
      <c r="AG50" s="13"/>
      <c r="AH50" s="13"/>
      <c r="AI50" s="11"/>
      <c r="AJ50" s="74"/>
      <c r="AK50" s="126"/>
      <c r="AL50" s="118"/>
      <c r="AM50" s="10"/>
      <c r="AN50" s="11"/>
      <c r="AO50" s="11"/>
      <c r="AP50" s="6"/>
      <c r="AQ50" s="67"/>
      <c r="AR50" s="50"/>
      <c r="AS50" s="50"/>
      <c r="AT50" s="63"/>
      <c r="AU50" s="169"/>
    </row>
    <row r="51" spans="1:47" s="3" customFormat="1" ht="12.75">
      <c r="A51" s="8"/>
      <c r="B51" s="395"/>
      <c r="C51" s="381"/>
      <c r="D51" s="1010"/>
      <c r="E51" s="1010"/>
      <c r="F51" s="117"/>
      <c r="G51" s="394"/>
      <c r="H51" s="395"/>
      <c r="I51" s="292"/>
      <c r="J51" s="381"/>
      <c r="K51" s="292"/>
      <c r="L51" s="292"/>
      <c r="M51" s="117"/>
      <c r="N51" s="10"/>
      <c r="O51" s="11"/>
      <c r="P51" s="6"/>
      <c r="Q51" s="53"/>
      <c r="R51" s="126"/>
      <c r="S51" s="126"/>
      <c r="T51" s="31"/>
      <c r="U51" s="10"/>
      <c r="V51" s="6"/>
      <c r="W51" s="11"/>
      <c r="X51" s="53"/>
      <c r="Y51" s="126"/>
      <c r="Z51" s="31"/>
      <c r="AA51" s="612"/>
      <c r="AB51" s="613"/>
      <c r="AC51" s="613"/>
      <c r="AD51" s="615"/>
      <c r="AE51" s="126"/>
      <c r="AF51" s="255"/>
      <c r="AG51" s="13"/>
      <c r="AH51" s="13"/>
      <c r="AI51" s="11"/>
      <c r="AJ51" s="74"/>
      <c r="AK51" s="126"/>
      <c r="AL51" s="118"/>
      <c r="AM51" s="10"/>
      <c r="AN51" s="11"/>
      <c r="AO51" s="11"/>
      <c r="AP51" s="6"/>
      <c r="AQ51" s="67"/>
      <c r="AR51" s="50"/>
      <c r="AS51" s="50"/>
      <c r="AT51" s="63"/>
      <c r="AU51" s="169"/>
    </row>
    <row r="52" spans="1:47" s="3" customFormat="1" ht="12.75">
      <c r="A52" s="8"/>
      <c r="B52" s="866"/>
      <c r="C52" s="867"/>
      <c r="D52" s="1011"/>
      <c r="E52" s="1011"/>
      <c r="F52" s="745"/>
      <c r="G52" s="865"/>
      <c r="H52" s="866"/>
      <c r="I52" s="869"/>
      <c r="J52" s="867"/>
      <c r="K52" s="869"/>
      <c r="L52" s="869"/>
      <c r="M52" s="117"/>
      <c r="N52" s="17"/>
      <c r="O52" s="19"/>
      <c r="P52" s="18"/>
      <c r="Q52" s="56"/>
      <c r="R52" s="127"/>
      <c r="S52" s="127"/>
      <c r="T52" s="384"/>
      <c r="U52" s="17"/>
      <c r="V52" s="18"/>
      <c r="W52" s="19"/>
      <c r="X52" s="56"/>
      <c r="Y52" s="127"/>
      <c r="Z52" s="384"/>
      <c r="AA52" s="17"/>
      <c r="AB52" s="19"/>
      <c r="AC52" s="19"/>
      <c r="AD52" s="56"/>
      <c r="AE52" s="127"/>
      <c r="AF52" s="597"/>
      <c r="AG52" s="21"/>
      <c r="AH52" s="21"/>
      <c r="AI52" s="19"/>
      <c r="AJ52" s="199"/>
      <c r="AK52" s="127"/>
      <c r="AL52" s="384"/>
      <c r="AM52" s="17"/>
      <c r="AN52" s="19"/>
      <c r="AO52" s="19"/>
      <c r="AP52" s="18"/>
      <c r="AQ52" s="93"/>
      <c r="AR52" s="51"/>
      <c r="AS52" s="51"/>
      <c r="AT52" s="64"/>
      <c r="AU52" s="170"/>
    </row>
    <row r="53" spans="1:47" s="3" customFormat="1" ht="12.75">
      <c r="A53" s="8"/>
      <c r="B53" s="395">
        <v>16</v>
      </c>
      <c r="C53" s="381" t="s">
        <v>119</v>
      </c>
      <c r="D53" s="1010"/>
      <c r="E53" s="1010"/>
      <c r="F53" s="117"/>
      <c r="G53" s="394"/>
      <c r="H53" s="395"/>
      <c r="I53" s="292"/>
      <c r="J53" s="381"/>
      <c r="K53" s="292"/>
      <c r="L53" s="292"/>
      <c r="M53" s="1138"/>
      <c r="N53" s="627"/>
      <c r="O53" s="617"/>
      <c r="P53" s="618"/>
      <c r="Q53" s="619"/>
      <c r="R53" s="126" t="s">
        <v>119</v>
      </c>
      <c r="S53" s="126"/>
      <c r="T53" s="31" t="s">
        <v>294</v>
      </c>
      <c r="U53" s="10"/>
      <c r="V53" s="6"/>
      <c r="W53" s="11"/>
      <c r="X53" s="53"/>
      <c r="Y53" s="126"/>
      <c r="Z53" s="31"/>
      <c r="AA53" s="10"/>
      <c r="AB53" s="11"/>
      <c r="AC53" s="11"/>
      <c r="AD53" s="53"/>
      <c r="AE53" s="126"/>
      <c r="AF53" s="255"/>
      <c r="AG53" s="13"/>
      <c r="AH53" s="13"/>
      <c r="AI53" s="11"/>
      <c r="AJ53" s="74"/>
      <c r="AK53" s="126" t="s">
        <v>119</v>
      </c>
      <c r="AL53" s="255" t="s">
        <v>219</v>
      </c>
      <c r="AM53" s="10"/>
      <c r="AN53" s="11"/>
      <c r="AO53" s="11"/>
      <c r="AP53" s="6"/>
      <c r="AQ53" s="67"/>
      <c r="AR53" s="50"/>
      <c r="AS53" s="50"/>
      <c r="AT53" s="63"/>
      <c r="AU53" s="169"/>
    </row>
    <row r="54" spans="1:47" s="3" customFormat="1" ht="12.75">
      <c r="A54" s="8"/>
      <c r="B54" s="395"/>
      <c r="C54" s="381"/>
      <c r="D54" s="1010"/>
      <c r="E54" s="1010"/>
      <c r="F54" s="117"/>
      <c r="G54" s="394"/>
      <c r="H54" s="395"/>
      <c r="I54" s="292"/>
      <c r="J54" s="381"/>
      <c r="K54" s="292"/>
      <c r="L54" s="292"/>
      <c r="M54" s="1147"/>
      <c r="N54" s="627"/>
      <c r="O54" s="617"/>
      <c r="P54" s="617"/>
      <c r="Q54" s="626"/>
      <c r="R54" s="126"/>
      <c r="S54" s="126"/>
      <c r="T54" s="31"/>
      <c r="U54" s="159"/>
      <c r="V54" s="284"/>
      <c r="W54" s="285"/>
      <c r="X54" s="286"/>
      <c r="Y54" s="126"/>
      <c r="Z54" s="31"/>
      <c r="AA54" s="10"/>
      <c r="AB54" s="11"/>
      <c r="AC54" s="11"/>
      <c r="AD54" s="53"/>
      <c r="AE54" s="126"/>
      <c r="AF54" s="255"/>
      <c r="AG54" s="13"/>
      <c r="AH54" s="13"/>
      <c r="AI54" s="11"/>
      <c r="AJ54" s="74"/>
      <c r="AK54" s="126"/>
      <c r="AL54" s="31"/>
      <c r="AM54" s="10"/>
      <c r="AN54" s="11"/>
      <c r="AO54" s="11"/>
      <c r="AP54" s="6"/>
      <c r="AQ54" s="67"/>
      <c r="AR54" s="50"/>
      <c r="AS54" s="50"/>
      <c r="AT54" s="63"/>
      <c r="AU54" s="169"/>
    </row>
    <row r="55" spans="1:47" s="3" customFormat="1" ht="12.75">
      <c r="A55" s="8"/>
      <c r="B55" s="866"/>
      <c r="C55" s="867"/>
      <c r="D55" s="1011"/>
      <c r="E55" s="1011"/>
      <c r="F55" s="117"/>
      <c r="G55" s="865"/>
      <c r="H55" s="866"/>
      <c r="I55" s="869"/>
      <c r="J55" s="867"/>
      <c r="K55" s="869"/>
      <c r="L55" s="869"/>
      <c r="M55" s="1146"/>
      <c r="N55" s="30"/>
      <c r="O55" s="19"/>
      <c r="P55" s="19"/>
      <c r="Q55" s="56"/>
      <c r="R55" s="127"/>
      <c r="S55" s="127"/>
      <c r="T55" s="384"/>
      <c r="U55" s="160"/>
      <c r="V55" s="290"/>
      <c r="W55" s="288"/>
      <c r="X55" s="289"/>
      <c r="Y55" s="127"/>
      <c r="Z55" s="384"/>
      <c r="AA55" s="17"/>
      <c r="AB55" s="19"/>
      <c r="AC55" s="19"/>
      <c r="AD55" s="56"/>
      <c r="AE55" s="127"/>
      <c r="AF55" s="597"/>
      <c r="AG55" s="21"/>
      <c r="AH55" s="21"/>
      <c r="AI55" s="19"/>
      <c r="AJ55" s="199"/>
      <c r="AK55" s="127"/>
      <c r="AL55" s="384"/>
      <c r="AM55" s="17"/>
      <c r="AN55" s="19"/>
      <c r="AO55" s="19"/>
      <c r="AP55" s="18"/>
      <c r="AQ55" s="93"/>
      <c r="AR55" s="51"/>
      <c r="AS55" s="51"/>
      <c r="AT55" s="64"/>
      <c r="AU55" s="170"/>
    </row>
    <row r="56" spans="1:47" s="3" customFormat="1" ht="12.75">
      <c r="A56" s="8"/>
      <c r="B56" s="703">
        <v>17</v>
      </c>
      <c r="C56" s="601" t="s">
        <v>123</v>
      </c>
      <c r="D56" s="1010" t="s">
        <v>123</v>
      </c>
      <c r="E56" s="1010"/>
      <c r="F56" s="951" t="s">
        <v>124</v>
      </c>
      <c r="G56" s="1129"/>
      <c r="H56" s="395"/>
      <c r="I56" s="292"/>
      <c r="J56" s="381"/>
      <c r="K56" s="292"/>
      <c r="L56" s="292"/>
      <c r="M56" s="117"/>
      <c r="N56" s="10"/>
      <c r="O56" s="11"/>
      <c r="P56" s="6"/>
      <c r="Q56" s="53"/>
      <c r="R56" s="126"/>
      <c r="S56" s="126"/>
      <c r="T56" s="31"/>
      <c r="U56" s="10"/>
      <c r="V56" s="6"/>
      <c r="W56" s="11"/>
      <c r="X56" s="53"/>
      <c r="Y56" s="126"/>
      <c r="Z56" s="31"/>
      <c r="AA56" s="10"/>
      <c r="AB56" s="11"/>
      <c r="AC56" s="11"/>
      <c r="AD56" s="53"/>
      <c r="AE56" s="126"/>
      <c r="AF56" s="255"/>
      <c r="AG56" s="13"/>
      <c r="AH56" s="13"/>
      <c r="AI56" s="11"/>
      <c r="AJ56" s="74"/>
      <c r="AK56" s="126" t="s">
        <v>123</v>
      </c>
      <c r="AL56" s="599" t="s">
        <v>298</v>
      </c>
      <c r="AM56" s="98"/>
      <c r="AN56" s="11"/>
      <c r="AO56" s="11"/>
      <c r="AP56" s="6"/>
      <c r="AQ56" s="67"/>
      <c r="AR56" s="50"/>
      <c r="AS56" s="50"/>
      <c r="AT56" s="63"/>
      <c r="AU56" s="169"/>
    </row>
    <row r="57" spans="1:47" s="3" customFormat="1" ht="12.75">
      <c r="A57" s="8"/>
      <c r="B57" s="703"/>
      <c r="C57" s="601"/>
      <c r="D57" s="1010"/>
      <c r="E57" s="1010"/>
      <c r="F57" s="888"/>
      <c r="G57" s="1129"/>
      <c r="H57" s="395"/>
      <c r="I57" s="292"/>
      <c r="J57" s="381"/>
      <c r="K57" s="292"/>
      <c r="L57" s="292"/>
      <c r="M57" s="117"/>
      <c r="N57" s="10"/>
      <c r="O57" s="11"/>
      <c r="P57" s="6"/>
      <c r="Q57" s="53"/>
      <c r="R57" s="126"/>
      <c r="S57" s="126"/>
      <c r="T57" s="31"/>
      <c r="U57" s="10"/>
      <c r="V57" s="11"/>
      <c r="W57" s="11"/>
      <c r="X57" s="53"/>
      <c r="Y57" s="126"/>
      <c r="Z57" s="31"/>
      <c r="AA57" s="10"/>
      <c r="AB57" s="11"/>
      <c r="AC57" s="11"/>
      <c r="AD57" s="53"/>
      <c r="AE57" s="126"/>
      <c r="AF57" s="255"/>
      <c r="AG57" s="13"/>
      <c r="AH57" s="13"/>
      <c r="AI57" s="11"/>
      <c r="AJ57" s="74"/>
      <c r="AK57" s="126"/>
      <c r="AL57" s="161"/>
      <c r="AM57" s="10"/>
      <c r="AN57" s="11"/>
      <c r="AO57" s="11"/>
      <c r="AP57" s="50"/>
      <c r="AQ57" s="67"/>
      <c r="AR57" s="50"/>
      <c r="AS57" s="50"/>
      <c r="AT57" s="63"/>
      <c r="AU57" s="169"/>
    </row>
    <row r="58" spans="1:47" s="3" customFormat="1" ht="13.5" thickBot="1">
      <c r="A58" s="8"/>
      <c r="B58" s="1226"/>
      <c r="C58" s="949"/>
      <c r="D58" s="1677"/>
      <c r="E58" s="1677"/>
      <c r="F58" s="1151"/>
      <c r="G58" s="1210"/>
      <c r="H58" s="907"/>
      <c r="I58" s="1156"/>
      <c r="J58" s="908"/>
      <c r="K58" s="1156"/>
      <c r="L58" s="1156"/>
      <c r="M58" s="746"/>
      <c r="N58" s="78"/>
      <c r="O58" s="79"/>
      <c r="P58" s="77"/>
      <c r="Q58" s="76"/>
      <c r="R58" s="128"/>
      <c r="S58" s="128"/>
      <c r="T58" s="385"/>
      <c r="U58" s="78"/>
      <c r="V58" s="77"/>
      <c r="W58" s="79"/>
      <c r="X58" s="76"/>
      <c r="Y58" s="128"/>
      <c r="Z58" s="385"/>
      <c r="AA58" s="78"/>
      <c r="AB58" s="79"/>
      <c r="AC58" s="79"/>
      <c r="AD58" s="76"/>
      <c r="AE58" s="128"/>
      <c r="AF58" s="598"/>
      <c r="AG58" s="81"/>
      <c r="AH58" s="81"/>
      <c r="AI58" s="79"/>
      <c r="AJ58" s="200"/>
      <c r="AK58" s="128"/>
      <c r="AL58" s="385"/>
      <c r="AM58" s="78"/>
      <c r="AN58" s="79"/>
      <c r="AO58" s="79"/>
      <c r="AP58" s="80"/>
      <c r="AQ58" s="87"/>
      <c r="AR58" s="80"/>
      <c r="AS58" s="80"/>
      <c r="AT58" s="83"/>
      <c r="AU58" s="171"/>
    </row>
    <row r="59" spans="1:47" s="3" customFormat="1" ht="13.5" thickTop="1">
      <c r="A59" s="8"/>
      <c r="B59" s="946">
        <v>18</v>
      </c>
      <c r="C59" s="601" t="s">
        <v>126</v>
      </c>
      <c r="D59" s="1010"/>
      <c r="E59" s="1010"/>
      <c r="F59" s="117"/>
      <c r="G59" s="394"/>
      <c r="H59" s="395"/>
      <c r="I59" s="292"/>
      <c r="J59" s="381"/>
      <c r="K59" s="292"/>
      <c r="L59" s="292"/>
      <c r="M59" s="117"/>
      <c r="N59" s="10"/>
      <c r="O59" s="11"/>
      <c r="P59" s="6"/>
      <c r="Q59" s="53"/>
      <c r="R59" s="126"/>
      <c r="S59" s="126"/>
      <c r="T59" s="31"/>
      <c r="U59" s="10"/>
      <c r="V59" s="6"/>
      <c r="W59" s="11"/>
      <c r="X59" s="53"/>
      <c r="Y59" s="247"/>
      <c r="Z59" s="742"/>
      <c r="AA59" s="10"/>
      <c r="AB59" s="11"/>
      <c r="AC59" s="11"/>
      <c r="AD59" s="53"/>
      <c r="AE59" s="126" t="s">
        <v>126</v>
      </c>
      <c r="AF59" s="255" t="s">
        <v>289</v>
      </c>
      <c r="AG59" s="13"/>
      <c r="AH59" s="13"/>
      <c r="AI59" s="11"/>
      <c r="AJ59" s="74"/>
      <c r="AK59" s="126"/>
      <c r="AL59" s="118"/>
      <c r="AM59" s="10"/>
      <c r="AN59" s="11"/>
      <c r="AO59" s="11"/>
      <c r="AP59" s="6"/>
      <c r="AQ59" s="67"/>
      <c r="AR59" s="50"/>
      <c r="AS59" s="50"/>
      <c r="AT59" s="63"/>
      <c r="AU59" s="12"/>
    </row>
    <row r="60" spans="1:47" s="3" customFormat="1" ht="12.75">
      <c r="A60" s="8" t="s">
        <v>332</v>
      </c>
      <c r="B60" s="703"/>
      <c r="C60" s="601"/>
      <c r="D60" s="1010"/>
      <c r="E60" s="1010"/>
      <c r="F60" s="117"/>
      <c r="G60" s="394"/>
      <c r="H60" s="395"/>
      <c r="I60" s="292"/>
      <c r="J60" s="381"/>
      <c r="K60" s="292"/>
      <c r="L60" s="292"/>
      <c r="M60" s="117"/>
      <c r="N60" s="10"/>
      <c r="O60" s="11"/>
      <c r="P60" s="11"/>
      <c r="Q60" s="50"/>
      <c r="R60" s="126"/>
      <c r="S60" s="126"/>
      <c r="T60" s="31"/>
      <c r="U60" s="10"/>
      <c r="V60" s="6"/>
      <c r="W60" s="11"/>
      <c r="X60" s="53"/>
      <c r="Y60" s="126"/>
      <c r="Z60" s="31"/>
      <c r="AA60" s="10"/>
      <c r="AB60" s="11"/>
      <c r="AC60" s="11"/>
      <c r="AD60" s="53"/>
      <c r="AE60" s="126"/>
      <c r="AF60" s="255"/>
      <c r="AG60" s="13"/>
      <c r="AH60" s="13"/>
      <c r="AI60" s="11"/>
      <c r="AJ60" s="74"/>
      <c r="AK60" s="126"/>
      <c r="AL60" s="118"/>
      <c r="AM60" s="10"/>
      <c r="AN60" s="11"/>
      <c r="AO60" s="11"/>
      <c r="AP60" s="6"/>
      <c r="AQ60" s="67"/>
      <c r="AR60" s="50"/>
      <c r="AS60" s="50"/>
      <c r="AT60" s="63"/>
      <c r="AU60" s="12"/>
    </row>
    <row r="61" spans="1:47" s="18" customFormat="1" ht="12.75">
      <c r="A61" s="8"/>
      <c r="B61" s="1716"/>
      <c r="C61" s="948"/>
      <c r="D61" s="1011"/>
      <c r="E61" s="1011"/>
      <c r="F61" s="745"/>
      <c r="G61" s="865"/>
      <c r="H61" s="866"/>
      <c r="I61" s="869"/>
      <c r="J61" s="867"/>
      <c r="K61" s="869"/>
      <c r="L61" s="869"/>
      <c r="M61" s="745"/>
      <c r="N61" s="17"/>
      <c r="O61" s="19"/>
      <c r="Q61" s="56"/>
      <c r="R61" s="127"/>
      <c r="S61" s="127"/>
      <c r="T61" s="384"/>
      <c r="U61" s="17"/>
      <c r="W61" s="19"/>
      <c r="X61" s="56"/>
      <c r="Y61" s="127"/>
      <c r="Z61" s="384"/>
      <c r="AA61" s="17"/>
      <c r="AB61" s="19"/>
      <c r="AC61" s="19"/>
      <c r="AD61" s="56"/>
      <c r="AE61" s="127"/>
      <c r="AF61" s="597"/>
      <c r="AG61" s="21"/>
      <c r="AH61" s="21"/>
      <c r="AI61" s="19"/>
      <c r="AJ61" s="199"/>
      <c r="AK61" s="127"/>
      <c r="AL61" s="384"/>
      <c r="AM61" s="17"/>
      <c r="AN61" s="19"/>
      <c r="AO61" s="19"/>
      <c r="AQ61" s="93"/>
      <c r="AR61" s="51"/>
      <c r="AS61" s="51"/>
      <c r="AT61" s="64"/>
      <c r="AU61" s="20"/>
    </row>
    <row r="62" spans="1:47" s="3" customFormat="1" ht="12.75">
      <c r="A62" s="8"/>
      <c r="B62" s="946">
        <v>19</v>
      </c>
      <c r="C62" s="601" t="s">
        <v>109</v>
      </c>
      <c r="D62" s="1010"/>
      <c r="E62" s="1010"/>
      <c r="F62" s="117"/>
      <c r="G62" s="394"/>
      <c r="H62" s="395"/>
      <c r="I62" s="292"/>
      <c r="J62" s="381"/>
      <c r="K62" s="292"/>
      <c r="L62" s="292"/>
      <c r="M62" s="117"/>
      <c r="N62" s="10"/>
      <c r="O62" s="11"/>
      <c r="P62" s="6"/>
      <c r="Q62" s="53"/>
      <c r="R62" s="126" t="s">
        <v>109</v>
      </c>
      <c r="S62" s="126"/>
      <c r="T62" s="31" t="s">
        <v>371</v>
      </c>
      <c r="U62" s="10"/>
      <c r="V62" s="6"/>
      <c r="W62" s="11"/>
      <c r="X62" s="53"/>
      <c r="Y62" s="126"/>
      <c r="Z62" s="31"/>
      <c r="AA62" s="10"/>
      <c r="AB62" s="11"/>
      <c r="AC62" s="11"/>
      <c r="AD62" s="53"/>
      <c r="AE62" s="126"/>
      <c r="AF62" s="255"/>
      <c r="AG62" s="13"/>
      <c r="AH62" s="13"/>
      <c r="AI62" s="11"/>
      <c r="AJ62" s="74"/>
      <c r="AK62" s="126"/>
      <c r="AL62" s="118"/>
      <c r="AM62" s="10"/>
      <c r="AN62" s="11"/>
      <c r="AO62" s="11"/>
      <c r="AP62" s="6"/>
      <c r="AQ62" s="67"/>
      <c r="AR62" s="50"/>
      <c r="AS62" s="50"/>
      <c r="AT62" s="63"/>
      <c r="AU62" s="12"/>
    </row>
    <row r="63" spans="1:47" s="3" customFormat="1" ht="12.75">
      <c r="A63" s="8"/>
      <c r="B63" s="703"/>
      <c r="C63" s="601"/>
      <c r="D63" s="1010"/>
      <c r="E63" s="1010"/>
      <c r="F63" s="117"/>
      <c r="G63" s="394"/>
      <c r="H63" s="395"/>
      <c r="I63" s="292"/>
      <c r="J63" s="381"/>
      <c r="K63" s="292"/>
      <c r="L63" s="292"/>
      <c r="M63" s="117"/>
      <c r="N63" s="10"/>
      <c r="O63" s="11"/>
      <c r="P63" s="6"/>
      <c r="Q63" s="53"/>
      <c r="R63" s="126"/>
      <c r="S63" s="126"/>
      <c r="T63" s="31"/>
      <c r="U63" s="10"/>
      <c r="V63" s="6"/>
      <c r="W63" s="11"/>
      <c r="X63" s="53"/>
      <c r="Y63" s="126"/>
      <c r="Z63" s="31"/>
      <c r="AA63" s="10"/>
      <c r="AB63" s="11"/>
      <c r="AC63" s="11"/>
      <c r="AD63" s="53"/>
      <c r="AE63" s="126"/>
      <c r="AF63" s="255"/>
      <c r="AG63" s="13"/>
      <c r="AH63" s="13"/>
      <c r="AI63" s="11"/>
      <c r="AJ63" s="74"/>
      <c r="AK63" s="126"/>
      <c r="AL63" s="118"/>
      <c r="AM63" s="10"/>
      <c r="AN63" s="11"/>
      <c r="AO63" s="11"/>
      <c r="AP63" s="6"/>
      <c r="AQ63" s="67"/>
      <c r="AR63" s="50"/>
      <c r="AS63" s="50"/>
      <c r="AT63" s="63"/>
      <c r="AU63" s="12"/>
    </row>
    <row r="64" spans="1:47" s="3" customFormat="1" ht="12.75">
      <c r="A64" s="8"/>
      <c r="B64" s="947"/>
      <c r="C64" s="948"/>
      <c r="D64" s="1011"/>
      <c r="E64" s="1011"/>
      <c r="F64" s="117"/>
      <c r="G64" s="865"/>
      <c r="H64" s="866"/>
      <c r="I64" s="869"/>
      <c r="J64" s="867"/>
      <c r="K64" s="869"/>
      <c r="L64" s="869"/>
      <c r="M64" s="745"/>
      <c r="N64" s="17"/>
      <c r="O64" s="19"/>
      <c r="P64" s="18"/>
      <c r="Q64" s="56"/>
      <c r="R64" s="127"/>
      <c r="S64" s="127"/>
      <c r="T64" s="384"/>
      <c r="U64" s="17"/>
      <c r="V64" s="18"/>
      <c r="W64" s="19"/>
      <c r="X64" s="56"/>
      <c r="Y64" s="127"/>
      <c r="Z64" s="384"/>
      <c r="AA64" s="17"/>
      <c r="AB64" s="19"/>
      <c r="AC64" s="19"/>
      <c r="AD64" s="56"/>
      <c r="AE64" s="127"/>
      <c r="AF64" s="597"/>
      <c r="AG64" s="21"/>
      <c r="AH64" s="21"/>
      <c r="AI64" s="19"/>
      <c r="AJ64" s="199"/>
      <c r="AK64" s="127"/>
      <c r="AL64" s="384"/>
      <c r="AM64" s="17"/>
      <c r="AN64" s="19"/>
      <c r="AO64" s="19"/>
      <c r="AP64" s="18"/>
      <c r="AQ64" s="93"/>
      <c r="AR64" s="51"/>
      <c r="AS64" s="51"/>
      <c r="AT64" s="64"/>
      <c r="AU64" s="20"/>
    </row>
    <row r="65" spans="1:47" s="3" customFormat="1" ht="12.75">
      <c r="A65" s="8"/>
      <c r="B65" s="703">
        <v>20</v>
      </c>
      <c r="C65" s="601" t="s">
        <v>112</v>
      </c>
      <c r="D65" s="1010"/>
      <c r="E65" s="1010"/>
      <c r="F65" s="951"/>
      <c r="G65" s="1129"/>
      <c r="H65" s="395"/>
      <c r="I65" s="292"/>
      <c r="J65" s="381"/>
      <c r="K65" s="292" t="s">
        <v>112</v>
      </c>
      <c r="L65" s="292"/>
      <c r="M65" s="1138" t="s">
        <v>127</v>
      </c>
      <c r="N65" s="10"/>
      <c r="O65" s="11"/>
      <c r="P65" s="6"/>
      <c r="Q65" s="53"/>
      <c r="R65" s="126"/>
      <c r="S65" s="126"/>
      <c r="T65" s="31"/>
      <c r="U65" s="10"/>
      <c r="V65" s="6"/>
      <c r="W65" s="11"/>
      <c r="X65" s="53"/>
      <c r="Y65" s="126"/>
      <c r="Z65" s="31"/>
      <c r="AA65" s="10"/>
      <c r="AB65" s="11"/>
      <c r="AC65" s="11"/>
      <c r="AD65" s="53"/>
      <c r="AE65" s="126"/>
      <c r="AF65" s="255"/>
      <c r="AG65" s="13"/>
      <c r="AH65" s="13"/>
      <c r="AI65" s="11"/>
      <c r="AJ65" s="74"/>
      <c r="AK65" s="126"/>
      <c r="AL65" s="118"/>
      <c r="AM65" s="10"/>
      <c r="AN65" s="11"/>
      <c r="AO65" s="11"/>
      <c r="AP65" s="6"/>
      <c r="AQ65" s="67"/>
      <c r="AR65" s="50"/>
      <c r="AS65" s="50"/>
      <c r="AT65" s="63"/>
      <c r="AU65" s="12"/>
    </row>
    <row r="66" spans="1:47" s="3" customFormat="1" ht="12.75">
      <c r="A66" s="8"/>
      <c r="B66" s="703"/>
      <c r="C66" s="601"/>
      <c r="D66" s="1010"/>
      <c r="E66" s="1010"/>
      <c r="F66" s="888"/>
      <c r="G66" s="1129"/>
      <c r="H66" s="395"/>
      <c r="I66" s="292"/>
      <c r="J66" s="381"/>
      <c r="K66" s="292"/>
      <c r="L66" s="292"/>
      <c r="M66" s="117"/>
      <c r="N66" s="11"/>
      <c r="O66" s="11"/>
      <c r="P66" s="6"/>
      <c r="Q66" s="53"/>
      <c r="R66" s="126"/>
      <c r="S66" s="126"/>
      <c r="T66" s="31"/>
      <c r="U66" s="10"/>
      <c r="V66" s="6"/>
      <c r="W66" s="11"/>
      <c r="X66" s="53"/>
      <c r="Y66" s="126"/>
      <c r="Z66" s="31"/>
      <c r="AA66" s="10"/>
      <c r="AB66" s="11"/>
      <c r="AC66" s="11"/>
      <c r="AD66" s="53"/>
      <c r="AE66" s="126"/>
      <c r="AF66" s="255"/>
      <c r="AG66" s="13"/>
      <c r="AH66" s="13"/>
      <c r="AI66" s="11"/>
      <c r="AJ66" s="74"/>
      <c r="AK66" s="126"/>
      <c r="AL66" s="118"/>
      <c r="AM66" s="10"/>
      <c r="AN66" s="11"/>
      <c r="AO66" s="11"/>
      <c r="AP66" s="6"/>
      <c r="AQ66" s="67"/>
      <c r="AR66" s="50"/>
      <c r="AS66" s="50"/>
      <c r="AT66" s="63"/>
      <c r="AU66" s="12"/>
    </row>
    <row r="67" spans="1:47" s="3" customFormat="1" ht="12.75">
      <c r="A67" s="8"/>
      <c r="B67" s="947"/>
      <c r="C67" s="948"/>
      <c r="D67" s="1011"/>
      <c r="E67" s="1011"/>
      <c r="F67" s="1152"/>
      <c r="G67" s="1135"/>
      <c r="H67" s="866"/>
      <c r="I67" s="869"/>
      <c r="J67" s="867"/>
      <c r="K67" s="869"/>
      <c r="L67" s="869"/>
      <c r="M67" s="745"/>
      <c r="N67" s="17"/>
      <c r="O67" s="19"/>
      <c r="P67" s="18"/>
      <c r="Q67" s="56"/>
      <c r="R67" s="127"/>
      <c r="S67" s="127"/>
      <c r="T67" s="384"/>
      <c r="U67" s="17"/>
      <c r="V67" s="18"/>
      <c r="W67" s="19"/>
      <c r="X67" s="56"/>
      <c r="Y67" s="127"/>
      <c r="Z67" s="384"/>
      <c r="AA67" s="17"/>
      <c r="AB67" s="19"/>
      <c r="AC67" s="19"/>
      <c r="AD67" s="56"/>
      <c r="AE67" s="127"/>
      <c r="AF67" s="597"/>
      <c r="AG67" s="21"/>
      <c r="AH67" s="21"/>
      <c r="AI67" s="19"/>
      <c r="AJ67" s="199"/>
      <c r="AK67" s="127"/>
      <c r="AL67" s="384"/>
      <c r="AM67" s="17"/>
      <c r="AN67" s="19"/>
      <c r="AO67" s="19"/>
      <c r="AP67" s="18"/>
      <c r="AQ67" s="93"/>
      <c r="AR67" s="51"/>
      <c r="AS67" s="51"/>
      <c r="AT67" s="64"/>
      <c r="AU67" s="20"/>
    </row>
    <row r="68" spans="1:47" s="3" customFormat="1" ht="12.75">
      <c r="A68" s="8"/>
      <c r="B68" s="946">
        <v>21</v>
      </c>
      <c r="C68" s="601" t="s">
        <v>115</v>
      </c>
      <c r="D68" s="1010"/>
      <c r="E68" s="1010"/>
      <c r="F68" s="390"/>
      <c r="G68" s="394"/>
      <c r="H68" s="395"/>
      <c r="I68" s="292"/>
      <c r="J68" s="381"/>
      <c r="K68" s="292"/>
      <c r="L68" s="292"/>
      <c r="M68" s="117"/>
      <c r="N68" s="10"/>
      <c r="O68" s="11"/>
      <c r="P68" s="6"/>
      <c r="Q68" s="53"/>
      <c r="R68" s="126" t="s">
        <v>115</v>
      </c>
      <c r="S68" s="126"/>
      <c r="T68" s="31" t="s">
        <v>372</v>
      </c>
      <c r="U68" s="10"/>
      <c r="V68" s="6"/>
      <c r="W68" s="11"/>
      <c r="X68" s="53"/>
      <c r="Y68" s="126"/>
      <c r="Z68" s="31"/>
      <c r="AA68" s="10"/>
      <c r="AB68" s="11"/>
      <c r="AC68" s="11"/>
      <c r="AD68" s="53"/>
      <c r="AE68" s="126"/>
      <c r="AF68" s="255"/>
      <c r="AG68" s="13"/>
      <c r="AH68" s="13"/>
      <c r="AI68" s="11"/>
      <c r="AJ68" s="74"/>
      <c r="AK68" s="126"/>
      <c r="AL68" s="118"/>
      <c r="AM68" s="10"/>
      <c r="AN68" s="11"/>
      <c r="AO68" s="11"/>
      <c r="AP68" s="6"/>
      <c r="AQ68" s="67"/>
      <c r="AR68" s="50"/>
      <c r="AS68" s="50"/>
      <c r="AT68" s="63"/>
      <c r="AU68" s="12"/>
    </row>
    <row r="69" spans="1:47" s="3" customFormat="1" ht="12.75">
      <c r="A69" s="8"/>
      <c r="B69" s="703"/>
      <c r="C69" s="601"/>
      <c r="D69" s="1010"/>
      <c r="E69" s="1010"/>
      <c r="F69" s="117"/>
      <c r="G69" s="394"/>
      <c r="H69" s="395"/>
      <c r="I69" s="292"/>
      <c r="J69" s="381"/>
      <c r="K69" s="292"/>
      <c r="L69" s="292"/>
      <c r="M69" s="117"/>
      <c r="N69" s="10"/>
      <c r="O69" s="11"/>
      <c r="P69" s="6"/>
      <c r="Q69" s="53"/>
      <c r="R69" s="126"/>
      <c r="S69" s="126"/>
      <c r="T69" s="31"/>
      <c r="U69" s="10"/>
      <c r="V69" s="6"/>
      <c r="W69" s="11"/>
      <c r="X69" s="53"/>
      <c r="Y69" s="126"/>
      <c r="Z69" s="31"/>
      <c r="AA69" s="10"/>
      <c r="AB69" s="11"/>
      <c r="AC69" s="11"/>
      <c r="AD69" s="53"/>
      <c r="AE69" s="126"/>
      <c r="AF69" s="255"/>
      <c r="AG69" s="13"/>
      <c r="AH69" s="13"/>
      <c r="AI69" s="11"/>
      <c r="AJ69" s="74"/>
      <c r="AK69" s="126"/>
      <c r="AL69" s="118"/>
      <c r="AM69" s="10"/>
      <c r="AN69" s="11"/>
      <c r="AO69" s="11"/>
      <c r="AP69" s="6"/>
      <c r="AQ69" s="67"/>
      <c r="AR69" s="50"/>
      <c r="AS69" s="50"/>
      <c r="AT69" s="63"/>
      <c r="AU69" s="12"/>
    </row>
    <row r="70" spans="1:47" s="3" customFormat="1" ht="12.75">
      <c r="A70" s="8"/>
      <c r="B70" s="947"/>
      <c r="C70" s="948"/>
      <c r="D70" s="1323"/>
      <c r="E70" s="1011"/>
      <c r="F70" s="821"/>
      <c r="G70" s="865"/>
      <c r="H70" s="866"/>
      <c r="I70" s="869"/>
      <c r="J70" s="867"/>
      <c r="K70" s="869"/>
      <c r="L70" s="869"/>
      <c r="M70" s="745"/>
      <c r="N70" s="17"/>
      <c r="O70" s="19"/>
      <c r="P70" s="18"/>
      <c r="Q70" s="56"/>
      <c r="R70" s="127"/>
      <c r="S70" s="127"/>
      <c r="T70" s="384"/>
      <c r="U70" s="17"/>
      <c r="V70" s="18"/>
      <c r="W70" s="19"/>
      <c r="X70" s="56"/>
      <c r="Y70" s="127"/>
      <c r="Z70" s="384"/>
      <c r="AA70" s="17"/>
      <c r="AB70" s="19"/>
      <c r="AC70" s="19"/>
      <c r="AD70" s="56"/>
      <c r="AE70" s="127"/>
      <c r="AF70" s="597"/>
      <c r="AG70" s="21"/>
      <c r="AH70" s="21"/>
      <c r="AI70" s="19"/>
      <c r="AJ70" s="199"/>
      <c r="AK70" s="127"/>
      <c r="AL70" s="384"/>
      <c r="AM70" s="17"/>
      <c r="AN70" s="19"/>
      <c r="AO70" s="19"/>
      <c r="AP70" s="18"/>
      <c r="AQ70" s="93"/>
      <c r="AR70" s="51"/>
      <c r="AS70" s="51"/>
      <c r="AT70" s="64"/>
      <c r="AU70" s="20"/>
    </row>
    <row r="71" spans="1:47" s="3" customFormat="1" ht="12.75">
      <c r="A71" s="8"/>
      <c r="B71" s="703">
        <v>22</v>
      </c>
      <c r="C71" s="601" t="s">
        <v>117</v>
      </c>
      <c r="D71" s="1010" t="s">
        <v>117</v>
      </c>
      <c r="E71" s="1010" t="s">
        <v>486</v>
      </c>
      <c r="F71" s="117" t="s">
        <v>482</v>
      </c>
      <c r="G71" s="394"/>
      <c r="H71" s="395"/>
      <c r="I71" s="292"/>
      <c r="J71" s="381"/>
      <c r="K71" s="292"/>
      <c r="L71" s="292"/>
      <c r="M71" s="117"/>
      <c r="N71" s="10"/>
      <c r="O71" s="11"/>
      <c r="P71" s="6"/>
      <c r="Q71" s="53"/>
      <c r="R71" s="126"/>
      <c r="S71" s="126"/>
      <c r="T71" s="31"/>
      <c r="U71" s="10"/>
      <c r="V71" s="6"/>
      <c r="W71" s="11"/>
      <c r="X71" s="53"/>
      <c r="Y71" s="126" t="s">
        <v>117</v>
      </c>
      <c r="Z71" s="31" t="s">
        <v>478</v>
      </c>
      <c r="AA71" s="612" t="s">
        <v>297</v>
      </c>
      <c r="AB71" s="613"/>
      <c r="AC71" s="613"/>
      <c r="AD71" s="615"/>
      <c r="AE71" s="126"/>
      <c r="AF71" s="255"/>
      <c r="AG71" s="13"/>
      <c r="AH71" s="13"/>
      <c r="AI71" s="11"/>
      <c r="AJ71" s="74"/>
      <c r="AK71" s="126"/>
      <c r="AL71" s="118"/>
      <c r="AM71" s="10"/>
      <c r="AN71" s="11"/>
      <c r="AO71" s="11"/>
      <c r="AP71" s="6"/>
      <c r="AQ71" s="67"/>
      <c r="AR71" s="50"/>
      <c r="AS71" s="50"/>
      <c r="AT71" s="63"/>
      <c r="AU71" s="12"/>
    </row>
    <row r="72" spans="1:47" s="3" customFormat="1" ht="16.5">
      <c r="A72" s="8"/>
      <c r="B72" s="703"/>
      <c r="C72" s="601"/>
      <c r="D72" s="1010"/>
      <c r="E72" s="1010"/>
      <c r="F72" s="1370" t="s">
        <v>242</v>
      </c>
      <c r="G72" s="394"/>
      <c r="H72" s="395"/>
      <c r="I72" s="292"/>
      <c r="J72" s="381"/>
      <c r="K72" s="292"/>
      <c r="L72" s="292"/>
      <c r="M72" s="117"/>
      <c r="N72" s="10"/>
      <c r="O72" s="11"/>
      <c r="P72" s="6"/>
      <c r="Q72" s="53"/>
      <c r="R72" s="126"/>
      <c r="S72" s="126"/>
      <c r="T72" s="31"/>
      <c r="U72" s="10"/>
      <c r="V72" s="6"/>
      <c r="W72" s="11"/>
      <c r="X72" s="53"/>
      <c r="Y72" s="126"/>
      <c r="Z72" s="31"/>
      <c r="AA72" s="612" t="s">
        <v>129</v>
      </c>
      <c r="AB72" s="613" t="s">
        <v>385</v>
      </c>
      <c r="AC72" s="613">
        <v>18</v>
      </c>
      <c r="AD72" s="1747">
        <v>110</v>
      </c>
      <c r="AE72" s="126"/>
      <c r="AF72" s="255"/>
      <c r="AG72" s="13"/>
      <c r="AH72" s="13"/>
      <c r="AI72" s="11"/>
      <c r="AJ72" s="74"/>
      <c r="AK72" s="126"/>
      <c r="AL72" s="118"/>
      <c r="AM72" s="10"/>
      <c r="AN72" s="11"/>
      <c r="AO72" s="11"/>
      <c r="AP72" s="6"/>
      <c r="AQ72" s="67"/>
      <c r="AR72" s="50"/>
      <c r="AS72" s="50"/>
      <c r="AT72" s="63"/>
      <c r="AU72" s="12"/>
    </row>
    <row r="73" spans="1:47" s="3" customFormat="1" ht="12.75">
      <c r="A73" s="8"/>
      <c r="B73" s="947"/>
      <c r="C73" s="948"/>
      <c r="D73" s="1011"/>
      <c r="E73" s="1011"/>
      <c r="F73" s="745"/>
      <c r="G73" s="865"/>
      <c r="H73" s="866"/>
      <c r="I73" s="869"/>
      <c r="J73" s="867"/>
      <c r="K73" s="869"/>
      <c r="L73" s="869"/>
      <c r="M73" s="745"/>
      <c r="N73" s="17"/>
      <c r="O73" s="19"/>
      <c r="P73" s="18"/>
      <c r="Q73" s="56"/>
      <c r="R73" s="127"/>
      <c r="S73" s="127"/>
      <c r="T73" s="384"/>
      <c r="U73" s="17"/>
      <c r="V73" s="18"/>
      <c r="W73" s="19"/>
      <c r="X73" s="56"/>
      <c r="Y73" s="127"/>
      <c r="Z73" s="384"/>
      <c r="AA73" s="17"/>
      <c r="AB73" s="19"/>
      <c r="AC73" s="19"/>
      <c r="AD73" s="56"/>
      <c r="AE73" s="127"/>
      <c r="AF73" s="597"/>
      <c r="AG73" s="21"/>
      <c r="AH73" s="21"/>
      <c r="AI73" s="19"/>
      <c r="AJ73" s="199"/>
      <c r="AK73" s="127"/>
      <c r="AL73" s="384"/>
      <c r="AM73" s="17"/>
      <c r="AN73" s="19"/>
      <c r="AO73" s="19"/>
      <c r="AP73" s="18"/>
      <c r="AQ73" s="93"/>
      <c r="AR73" s="51"/>
      <c r="AS73" s="51"/>
      <c r="AT73" s="64"/>
      <c r="AU73" s="20"/>
    </row>
    <row r="74" spans="1:47" s="3" customFormat="1" ht="12.75">
      <c r="A74" s="8"/>
      <c r="B74" s="703">
        <v>23</v>
      </c>
      <c r="C74" s="601" t="s">
        <v>119</v>
      </c>
      <c r="D74" s="1010"/>
      <c r="E74" s="1010"/>
      <c r="F74" s="117"/>
      <c r="G74" s="394"/>
      <c r="H74" s="395"/>
      <c r="I74" s="292"/>
      <c r="J74" s="381"/>
      <c r="K74" s="292" t="s">
        <v>119</v>
      </c>
      <c r="L74" s="292"/>
      <c r="M74" s="117" t="s">
        <v>127</v>
      </c>
      <c r="N74" s="616" t="s">
        <v>184</v>
      </c>
      <c r="O74" s="617"/>
      <c r="P74" s="618"/>
      <c r="Q74" s="619"/>
      <c r="R74" s="292" t="s">
        <v>119</v>
      </c>
      <c r="S74" s="292"/>
      <c r="T74" s="31" t="s">
        <v>294</v>
      </c>
      <c r="U74" s="616"/>
      <c r="V74" s="618"/>
      <c r="W74" s="617"/>
      <c r="X74" s="943"/>
      <c r="Y74" s="126"/>
      <c r="Z74" s="31"/>
      <c r="AA74" s="10"/>
      <c r="AB74" s="11"/>
      <c r="AC74" s="11"/>
      <c r="AD74" s="53"/>
      <c r="AE74" s="126"/>
      <c r="AF74" s="255"/>
      <c r="AG74" s="13"/>
      <c r="AH74" s="13"/>
      <c r="AI74" s="11"/>
      <c r="AJ74" s="74"/>
      <c r="AK74" s="126" t="s">
        <v>119</v>
      </c>
      <c r="AL74" s="255" t="s">
        <v>219</v>
      </c>
      <c r="AM74" s="10"/>
      <c r="AN74" s="11"/>
      <c r="AO74" s="11"/>
      <c r="AP74" s="6"/>
      <c r="AQ74" s="67"/>
      <c r="AR74" s="50"/>
      <c r="AS74" s="50"/>
      <c r="AT74" s="63"/>
      <c r="AU74" s="12"/>
    </row>
    <row r="75" spans="1:47" s="3" customFormat="1" ht="12.75">
      <c r="A75" s="8"/>
      <c r="B75" s="703"/>
      <c r="C75" s="601"/>
      <c r="D75" s="1010"/>
      <c r="E75" s="1010"/>
      <c r="F75" s="117"/>
      <c r="G75" s="394"/>
      <c r="H75" s="395"/>
      <c r="I75" s="292"/>
      <c r="J75" s="381"/>
      <c r="K75" s="292"/>
      <c r="L75" s="292"/>
      <c r="M75" s="117"/>
      <c r="N75" s="616" t="s">
        <v>122</v>
      </c>
      <c r="O75" s="617" t="s">
        <v>386</v>
      </c>
      <c r="P75" s="617">
        <v>24</v>
      </c>
      <c r="Q75" s="626">
        <v>150</v>
      </c>
      <c r="R75" s="126"/>
      <c r="S75" s="126"/>
      <c r="T75" s="31"/>
      <c r="U75" s="612"/>
      <c r="V75" s="614"/>
      <c r="W75" s="613"/>
      <c r="X75" s="615"/>
      <c r="Y75" s="126"/>
      <c r="Z75" s="31"/>
      <c r="AA75" s="10"/>
      <c r="AB75" s="11"/>
      <c r="AC75" s="11"/>
      <c r="AD75" s="53"/>
      <c r="AE75" s="126"/>
      <c r="AF75" s="255"/>
      <c r="AG75" s="13"/>
      <c r="AH75" s="6"/>
      <c r="AI75" s="11"/>
      <c r="AJ75" s="74"/>
      <c r="AK75" s="126"/>
      <c r="AL75" s="31"/>
      <c r="AM75" s="10"/>
      <c r="AN75" s="11"/>
      <c r="AO75" s="11"/>
      <c r="AP75" s="6"/>
      <c r="AQ75" s="67"/>
      <c r="AR75" s="50"/>
      <c r="AS75" s="63"/>
      <c r="AT75" s="63"/>
      <c r="AU75" s="12"/>
    </row>
    <row r="76" spans="1:47" s="3" customFormat="1" ht="12.75">
      <c r="A76" s="8"/>
      <c r="B76" s="1136"/>
      <c r="C76" s="948"/>
      <c r="D76" s="1011"/>
      <c r="E76" s="1011"/>
      <c r="F76" s="745"/>
      <c r="G76" s="865"/>
      <c r="H76" s="866"/>
      <c r="I76" s="869"/>
      <c r="J76" s="867"/>
      <c r="K76" s="869"/>
      <c r="L76" s="869"/>
      <c r="M76" s="745"/>
      <c r="N76" s="17"/>
      <c r="O76" s="19"/>
      <c r="P76" s="18"/>
      <c r="Q76" s="56"/>
      <c r="R76" s="127"/>
      <c r="S76" s="127"/>
      <c r="T76" s="384"/>
      <c r="U76" s="692"/>
      <c r="V76" s="693"/>
      <c r="W76" s="694"/>
      <c r="X76" s="695"/>
      <c r="Y76" s="127"/>
      <c r="Z76" s="384"/>
      <c r="AA76" s="17"/>
      <c r="AB76" s="19"/>
      <c r="AC76" s="19"/>
      <c r="AD76" s="56"/>
      <c r="AE76" s="127"/>
      <c r="AF76" s="597"/>
      <c r="AG76" s="17"/>
      <c r="AH76" s="18"/>
      <c r="AI76" s="19"/>
      <c r="AJ76" s="69"/>
      <c r="AK76" s="127"/>
      <c r="AL76" s="384"/>
      <c r="AM76" s="17"/>
      <c r="AN76" s="19"/>
      <c r="AO76" s="19"/>
      <c r="AP76" s="18"/>
      <c r="AQ76" s="93"/>
      <c r="AR76" s="51"/>
      <c r="AS76" s="51"/>
      <c r="AT76" s="64"/>
      <c r="AU76" s="20"/>
    </row>
    <row r="77" spans="1:47" s="3" customFormat="1" ht="12.75">
      <c r="A77" s="911" t="s">
        <v>490</v>
      </c>
      <c r="B77" s="1428">
        <v>24</v>
      </c>
      <c r="C77" s="1409" t="s">
        <v>123</v>
      </c>
      <c r="D77" s="1010" t="s">
        <v>123</v>
      </c>
      <c r="E77" s="1010"/>
      <c r="F77" s="117" t="s">
        <v>124</v>
      </c>
      <c r="G77" s="841"/>
      <c r="H77" s="870"/>
      <c r="I77" s="871"/>
      <c r="J77" s="826"/>
      <c r="K77" s="292"/>
      <c r="L77" s="292"/>
      <c r="M77" s="117"/>
      <c r="N77" s="10"/>
      <c r="O77" s="11"/>
      <c r="P77" s="6"/>
      <c r="Q77" s="53"/>
      <c r="R77" s="126"/>
      <c r="S77" s="126"/>
      <c r="T77" s="31"/>
      <c r="U77" s="10"/>
      <c r="V77" s="6"/>
      <c r="W77" s="11"/>
      <c r="X77" s="53"/>
      <c r="Y77" s="126"/>
      <c r="Z77" s="31"/>
      <c r="AA77" s="10"/>
      <c r="AB77" s="11"/>
      <c r="AC77" s="11"/>
      <c r="AD77" s="53"/>
      <c r="AE77" s="126"/>
      <c r="AF77" s="255"/>
      <c r="AG77" s="13"/>
      <c r="AH77" s="13"/>
      <c r="AI77" s="11"/>
      <c r="AJ77" s="74"/>
      <c r="AK77" s="126" t="s">
        <v>123</v>
      </c>
      <c r="AL77" s="599" t="s">
        <v>125</v>
      </c>
      <c r="AM77" s="98" t="s">
        <v>767</v>
      </c>
      <c r="AN77" s="11"/>
      <c r="AO77" s="11"/>
      <c r="AP77" s="6"/>
      <c r="AQ77" s="67"/>
      <c r="AR77" s="50"/>
      <c r="AS77" s="50"/>
      <c r="AT77" s="63"/>
      <c r="AU77" s="12"/>
    </row>
    <row r="78" spans="1:47" s="3" customFormat="1" ht="12.75">
      <c r="A78" s="911"/>
      <c r="B78" s="703"/>
      <c r="C78" s="601"/>
      <c r="D78" s="1010"/>
      <c r="E78" s="1010"/>
      <c r="F78" s="117"/>
      <c r="G78" s="841"/>
      <c r="H78" s="870"/>
      <c r="I78" s="871"/>
      <c r="J78" s="826"/>
      <c r="K78" s="292"/>
      <c r="L78" s="292"/>
      <c r="M78" s="117"/>
      <c r="N78" s="10"/>
      <c r="O78" s="11"/>
      <c r="P78" s="6"/>
      <c r="Q78" s="53"/>
      <c r="R78" s="126"/>
      <c r="S78" s="126"/>
      <c r="T78" s="255"/>
      <c r="U78" s="10"/>
      <c r="V78" s="6"/>
      <c r="W78" s="11"/>
      <c r="X78" s="53"/>
      <c r="Y78" s="126"/>
      <c r="Z78" s="31"/>
      <c r="AA78" s="10"/>
      <c r="AB78" s="11"/>
      <c r="AC78" s="11"/>
      <c r="AD78" s="53"/>
      <c r="AE78" s="126"/>
      <c r="AF78" s="255"/>
      <c r="AG78" s="13"/>
      <c r="AH78" s="13"/>
      <c r="AI78" s="11"/>
      <c r="AJ78" s="74"/>
      <c r="AK78" s="126"/>
      <c r="AL78" s="118"/>
      <c r="AM78" s="10" t="s">
        <v>768</v>
      </c>
      <c r="AN78" s="11"/>
      <c r="AO78" s="11"/>
      <c r="AP78" s="50"/>
      <c r="AQ78" s="67"/>
      <c r="AR78" s="50"/>
      <c r="AS78" s="63"/>
      <c r="AT78" s="63"/>
      <c r="AU78" s="12"/>
    </row>
    <row r="79" spans="1:47" s="3" customFormat="1" ht="13.5" thickBot="1">
      <c r="A79" s="911"/>
      <c r="B79" s="907"/>
      <c r="C79" s="949"/>
      <c r="D79" s="1677"/>
      <c r="E79" s="1677"/>
      <c r="F79" s="746"/>
      <c r="G79" s="1427"/>
      <c r="H79" s="1424"/>
      <c r="I79" s="1425"/>
      <c r="J79" s="1426"/>
      <c r="K79" s="1156"/>
      <c r="L79" s="1156"/>
      <c r="M79" s="746"/>
      <c r="N79" s="78"/>
      <c r="O79" s="79"/>
      <c r="P79" s="77"/>
      <c r="Q79" s="76"/>
      <c r="R79" s="128"/>
      <c r="S79" s="128"/>
      <c r="T79" s="751"/>
      <c r="U79" s="78"/>
      <c r="V79" s="77"/>
      <c r="W79" s="79"/>
      <c r="X79" s="76"/>
      <c r="Y79" s="128"/>
      <c r="Z79" s="385"/>
      <c r="AA79" s="78"/>
      <c r="AB79" s="79"/>
      <c r="AC79" s="79"/>
      <c r="AD79" s="76"/>
      <c r="AE79" s="126"/>
      <c r="AF79" s="255"/>
      <c r="AG79" s="81"/>
      <c r="AH79" s="81"/>
      <c r="AI79" s="79"/>
      <c r="AJ79" s="200"/>
      <c r="AK79" s="128"/>
      <c r="AL79" s="385"/>
      <c r="AM79" s="78" t="s">
        <v>274</v>
      </c>
      <c r="AN79" s="79" t="s">
        <v>386</v>
      </c>
      <c r="AO79" s="79">
        <v>14</v>
      </c>
      <c r="AP79" s="76" t="s">
        <v>315</v>
      </c>
      <c r="AQ79" s="87"/>
      <c r="AR79" s="80"/>
      <c r="AS79" s="83"/>
      <c r="AT79" s="83"/>
      <c r="AU79" s="84"/>
    </row>
    <row r="80" spans="1:47" s="3" customFormat="1" ht="13.5" thickTop="1">
      <c r="A80" s="911" t="s">
        <v>548</v>
      </c>
      <c r="B80" s="1428">
        <v>25</v>
      </c>
      <c r="C80" s="1409" t="s">
        <v>126</v>
      </c>
      <c r="D80" s="1010"/>
      <c r="E80" s="1010"/>
      <c r="F80" s="117"/>
      <c r="G80" s="394"/>
      <c r="H80" s="395"/>
      <c r="I80" s="292"/>
      <c r="J80" s="381"/>
      <c r="K80" s="292"/>
      <c r="L80" s="292"/>
      <c r="M80" s="117"/>
      <c r="N80" s="10"/>
      <c r="O80" s="11"/>
      <c r="P80" s="6"/>
      <c r="Q80" s="53"/>
      <c r="R80" s="126" t="s">
        <v>126</v>
      </c>
      <c r="S80" s="126"/>
      <c r="T80" s="31" t="s">
        <v>294</v>
      </c>
      <c r="U80" s="10"/>
      <c r="V80" s="6"/>
      <c r="W80" s="11"/>
      <c r="X80" s="53"/>
      <c r="Y80" s="247"/>
      <c r="Z80" s="607"/>
      <c r="AA80" s="10"/>
      <c r="AB80" s="11"/>
      <c r="AC80" s="11"/>
      <c r="AD80" s="9"/>
      <c r="AE80" s="1328"/>
      <c r="AF80" s="1354"/>
      <c r="AG80" s="13"/>
      <c r="AH80" s="13"/>
      <c r="AI80" s="11"/>
      <c r="AJ80" s="74"/>
      <c r="AK80" s="126"/>
      <c r="AL80" s="118"/>
      <c r="AM80" s="10"/>
      <c r="AN80" s="11"/>
      <c r="AO80" s="11"/>
      <c r="AP80" s="6"/>
      <c r="AQ80" s="67"/>
      <c r="AR80" s="50"/>
      <c r="AS80" s="50"/>
      <c r="AT80" s="63"/>
      <c r="AU80" s="12"/>
    </row>
    <row r="81" spans="1:47" s="3" customFormat="1" ht="12.75">
      <c r="A81" s="8"/>
      <c r="B81" s="703"/>
      <c r="C81" s="601"/>
      <c r="D81" s="1010"/>
      <c r="E81" s="1010"/>
      <c r="F81" s="117"/>
      <c r="G81" s="394"/>
      <c r="H81" s="395"/>
      <c r="I81" s="292"/>
      <c r="J81" s="381"/>
      <c r="K81" s="292"/>
      <c r="L81" s="292"/>
      <c r="M81" s="117"/>
      <c r="N81" s="10"/>
      <c r="O81" s="11"/>
      <c r="P81" s="6"/>
      <c r="Q81" s="53"/>
      <c r="R81" s="126"/>
      <c r="S81" s="126"/>
      <c r="T81" s="31"/>
      <c r="U81" s="10"/>
      <c r="V81" s="6"/>
      <c r="W81" s="11"/>
      <c r="X81" s="53"/>
      <c r="Y81" s="126"/>
      <c r="Z81" s="31"/>
      <c r="AA81" s="10"/>
      <c r="AB81" s="11"/>
      <c r="AC81" s="11"/>
      <c r="AD81" s="9"/>
      <c r="AE81" s="1026"/>
      <c r="AF81" s="1355"/>
      <c r="AG81" s="13"/>
      <c r="AH81" s="13"/>
      <c r="AI81" s="11"/>
      <c r="AJ81" s="74"/>
      <c r="AK81" s="126"/>
      <c r="AL81" s="118"/>
      <c r="AM81" s="10"/>
      <c r="AN81" s="11"/>
      <c r="AO81" s="11"/>
      <c r="AP81" s="6"/>
      <c r="AQ81" s="67"/>
      <c r="AR81" s="50"/>
      <c r="AS81" s="50"/>
      <c r="AT81" s="63"/>
      <c r="AU81" s="12"/>
    </row>
    <row r="82" spans="1:47" s="3" customFormat="1" ht="12.75">
      <c r="A82" s="45"/>
      <c r="B82" s="1136"/>
      <c r="C82" s="948"/>
      <c r="D82" s="1011"/>
      <c r="E82" s="1011"/>
      <c r="F82" s="745"/>
      <c r="G82" s="865"/>
      <c r="H82" s="866"/>
      <c r="I82" s="869"/>
      <c r="J82" s="867"/>
      <c r="K82" s="869"/>
      <c r="L82" s="869"/>
      <c r="M82" s="745"/>
      <c r="N82" s="17"/>
      <c r="O82" s="19"/>
      <c r="P82" s="18"/>
      <c r="Q82" s="56"/>
      <c r="R82" s="127"/>
      <c r="S82" s="127"/>
      <c r="T82" s="384"/>
      <c r="U82" s="17"/>
      <c r="V82" s="18"/>
      <c r="W82" s="19"/>
      <c r="X82" s="56"/>
      <c r="Y82" s="127"/>
      <c r="Z82" s="384"/>
      <c r="AA82" s="17"/>
      <c r="AB82" s="19"/>
      <c r="AC82" s="19"/>
      <c r="AD82" s="16"/>
      <c r="AE82" s="1027"/>
      <c r="AF82" s="1356"/>
      <c r="AG82" s="21"/>
      <c r="AH82" s="21"/>
      <c r="AI82" s="19"/>
      <c r="AJ82" s="199"/>
      <c r="AK82" s="127"/>
      <c r="AL82" s="384"/>
      <c r="AM82" s="17"/>
      <c r="AN82" s="19"/>
      <c r="AO82" s="19"/>
      <c r="AP82" s="18"/>
      <c r="AQ82" s="93"/>
      <c r="AR82" s="51"/>
      <c r="AS82" s="51"/>
      <c r="AT82" s="64"/>
      <c r="AU82" s="20"/>
    </row>
    <row r="83" spans="1:47" s="3" customFormat="1" ht="12.75">
      <c r="A83" s="8"/>
      <c r="B83" s="703">
        <v>26</v>
      </c>
      <c r="C83" s="601" t="s">
        <v>109</v>
      </c>
      <c r="D83" s="1010"/>
      <c r="E83" s="1010"/>
      <c r="F83" s="117"/>
      <c r="G83" s="394"/>
      <c r="H83" s="395"/>
      <c r="I83" s="292"/>
      <c r="J83" s="381"/>
      <c r="K83" s="292"/>
      <c r="L83" s="292"/>
      <c r="M83" s="117"/>
      <c r="N83" s="10"/>
      <c r="O83" s="11"/>
      <c r="P83" s="6"/>
      <c r="Q83" s="53"/>
      <c r="R83" s="126"/>
      <c r="S83" s="126"/>
      <c r="T83" s="31"/>
      <c r="U83" s="10"/>
      <c r="V83" s="6"/>
      <c r="W83" s="11"/>
      <c r="X83" s="53"/>
      <c r="Y83" s="126" t="s">
        <v>109</v>
      </c>
      <c r="Z83" s="31" t="s">
        <v>478</v>
      </c>
      <c r="AA83" s="10"/>
      <c r="AB83" s="11"/>
      <c r="AC83" s="11"/>
      <c r="AD83" s="53"/>
      <c r="AE83" s="126"/>
      <c r="AF83" s="31"/>
      <c r="AG83" s="10"/>
      <c r="AH83" s="6"/>
      <c r="AI83" s="11"/>
      <c r="AJ83" s="74"/>
      <c r="AK83" s="126"/>
      <c r="AL83" s="118"/>
      <c r="AM83" s="10"/>
      <c r="AN83" s="11"/>
      <c r="AO83" s="11"/>
      <c r="AP83" s="6"/>
      <c r="AQ83" s="67"/>
      <c r="AR83" s="50"/>
      <c r="AS83" s="50"/>
      <c r="AT83" s="63"/>
      <c r="AU83" s="12"/>
    </row>
    <row r="84" spans="1:47" s="3" customFormat="1" ht="12.75">
      <c r="A84" s="8"/>
      <c r="B84" s="703"/>
      <c r="C84" s="601"/>
      <c r="D84" s="1010"/>
      <c r="E84" s="1010"/>
      <c r="F84" s="117"/>
      <c r="G84" s="394"/>
      <c r="H84" s="395"/>
      <c r="I84" s="292"/>
      <c r="J84" s="381"/>
      <c r="K84" s="292"/>
      <c r="L84" s="292"/>
      <c r="M84" s="117"/>
      <c r="N84" s="10"/>
      <c r="O84" s="11"/>
      <c r="P84" s="6"/>
      <c r="Q84" s="53"/>
      <c r="R84" s="126"/>
      <c r="S84" s="126"/>
      <c r="T84" s="31"/>
      <c r="U84" s="10"/>
      <c r="V84" s="6"/>
      <c r="W84" s="11"/>
      <c r="X84" s="53"/>
      <c r="Y84" s="126"/>
      <c r="Z84" s="31"/>
      <c r="AA84" s="10"/>
      <c r="AB84" s="11"/>
      <c r="AC84" s="11"/>
      <c r="AD84" s="53"/>
      <c r="AE84" s="126"/>
      <c r="AF84" s="255"/>
      <c r="AG84" s="15"/>
      <c r="AH84" s="6"/>
      <c r="AI84" s="11"/>
      <c r="AJ84" s="74"/>
      <c r="AK84" s="126"/>
      <c r="AL84" s="118"/>
      <c r="AM84" s="10"/>
      <c r="AN84" s="11"/>
      <c r="AO84" s="11"/>
      <c r="AP84" s="6"/>
      <c r="AQ84" s="67"/>
      <c r="AR84" s="50"/>
      <c r="AS84" s="50"/>
      <c r="AT84" s="63"/>
      <c r="AU84" s="12"/>
    </row>
    <row r="85" spans="1:47" s="18" customFormat="1" ht="12.75">
      <c r="A85" s="8"/>
      <c r="B85" s="1136"/>
      <c r="C85" s="948"/>
      <c r="D85" s="1011"/>
      <c r="E85" s="1011"/>
      <c r="F85" s="745"/>
      <c r="G85" s="865"/>
      <c r="H85" s="866"/>
      <c r="I85" s="869"/>
      <c r="J85" s="867"/>
      <c r="K85" s="869"/>
      <c r="L85" s="869"/>
      <c r="M85" s="745"/>
      <c r="N85" s="17"/>
      <c r="O85" s="19"/>
      <c r="Q85" s="56"/>
      <c r="R85" s="127"/>
      <c r="S85" s="127"/>
      <c r="T85" s="597"/>
      <c r="U85" s="17"/>
      <c r="V85" s="19"/>
      <c r="W85" s="19"/>
      <c r="X85" s="56"/>
      <c r="Y85" s="127"/>
      <c r="Z85" s="384"/>
      <c r="AA85" s="17"/>
      <c r="AB85" s="19"/>
      <c r="AC85" s="19"/>
      <c r="AD85" s="56"/>
      <c r="AE85" s="127"/>
      <c r="AF85" s="597"/>
      <c r="AG85" s="30"/>
      <c r="AI85" s="19"/>
      <c r="AJ85" s="199"/>
      <c r="AK85" s="127"/>
      <c r="AL85" s="384"/>
      <c r="AM85" s="17"/>
      <c r="AN85" s="19"/>
      <c r="AO85" s="19"/>
      <c r="AQ85" s="93"/>
      <c r="AR85" s="51"/>
      <c r="AS85" s="51"/>
      <c r="AT85" s="64"/>
      <c r="AU85" s="20"/>
    </row>
    <row r="86" spans="1:47" s="3" customFormat="1" ht="12.75">
      <c r="A86" s="8"/>
      <c r="B86" s="703">
        <v>27</v>
      </c>
      <c r="C86" s="601" t="s">
        <v>112</v>
      </c>
      <c r="D86" s="1010"/>
      <c r="E86" s="1010"/>
      <c r="F86" s="117"/>
      <c r="G86" s="394"/>
      <c r="H86" s="395"/>
      <c r="I86" s="292"/>
      <c r="J86" s="381"/>
      <c r="K86" s="292" t="s">
        <v>112</v>
      </c>
      <c r="L86" s="292"/>
      <c r="M86" s="117" t="s">
        <v>127</v>
      </c>
      <c r="N86" s="10"/>
      <c r="O86" s="11"/>
      <c r="P86" s="6"/>
      <c r="Q86" s="53"/>
      <c r="R86" s="126"/>
      <c r="S86" s="126"/>
      <c r="T86" s="31"/>
      <c r="U86" s="10"/>
      <c r="V86" s="6"/>
      <c r="W86" s="11"/>
      <c r="X86" s="53"/>
      <c r="Y86" s="126"/>
      <c r="Z86" s="31"/>
      <c r="AA86" s="10"/>
      <c r="AB86" s="11"/>
      <c r="AC86" s="11"/>
      <c r="AD86" s="53"/>
      <c r="AE86" s="126"/>
      <c r="AF86" s="255"/>
      <c r="AG86" s="13"/>
      <c r="AH86" s="13"/>
      <c r="AI86" s="11"/>
      <c r="AJ86" s="74"/>
      <c r="AK86" s="126"/>
      <c r="AL86" s="118"/>
      <c r="AM86" s="10"/>
      <c r="AN86" s="11"/>
      <c r="AO86" s="11"/>
      <c r="AP86" s="6"/>
      <c r="AQ86" s="67"/>
      <c r="AR86" s="50"/>
      <c r="AS86" s="50"/>
      <c r="AT86" s="63"/>
      <c r="AU86" s="12"/>
    </row>
    <row r="87" spans="1:47" s="3" customFormat="1" ht="12.75">
      <c r="A87" s="8"/>
      <c r="B87" s="946"/>
      <c r="C87" s="601"/>
      <c r="D87" s="1010"/>
      <c r="E87" s="1010"/>
      <c r="F87" s="117"/>
      <c r="G87" s="394"/>
      <c r="H87" s="395"/>
      <c r="I87" s="292"/>
      <c r="J87" s="381"/>
      <c r="K87" s="292"/>
      <c r="L87" s="292"/>
      <c r="M87" s="117"/>
      <c r="N87" s="10"/>
      <c r="O87" s="11"/>
      <c r="P87" s="6"/>
      <c r="Q87" s="53"/>
      <c r="R87" s="126"/>
      <c r="S87" s="126"/>
      <c r="T87" s="31"/>
      <c r="U87" s="10"/>
      <c r="V87" s="6"/>
      <c r="W87" s="11"/>
      <c r="X87" s="53"/>
      <c r="Y87" s="126"/>
      <c r="Z87" s="31"/>
      <c r="AA87" s="10"/>
      <c r="AB87" s="11"/>
      <c r="AC87" s="11"/>
      <c r="AD87" s="53"/>
      <c r="AE87" s="126"/>
      <c r="AF87" s="255"/>
      <c r="AG87" s="13"/>
      <c r="AH87" s="13"/>
      <c r="AI87" s="11"/>
      <c r="AJ87" s="74"/>
      <c r="AK87" s="126"/>
      <c r="AL87" s="118"/>
      <c r="AM87" s="10"/>
      <c r="AN87" s="11"/>
      <c r="AO87" s="11"/>
      <c r="AP87" s="6"/>
      <c r="AQ87" s="67"/>
      <c r="AR87" s="50"/>
      <c r="AS87" s="50"/>
      <c r="AT87" s="63"/>
      <c r="AU87" s="12"/>
    </row>
    <row r="88" spans="1:47" s="18" customFormat="1" ht="12.75">
      <c r="A88" s="8"/>
      <c r="B88" s="1136"/>
      <c r="C88" s="948"/>
      <c r="D88" s="1011"/>
      <c r="E88" s="1011"/>
      <c r="F88" s="745"/>
      <c r="G88" s="865"/>
      <c r="H88" s="866"/>
      <c r="I88" s="869"/>
      <c r="J88" s="867"/>
      <c r="K88" s="869"/>
      <c r="L88" s="869"/>
      <c r="M88" s="745"/>
      <c r="N88" s="17"/>
      <c r="O88" s="19"/>
      <c r="Q88" s="56"/>
      <c r="R88" s="127"/>
      <c r="S88" s="127"/>
      <c r="T88" s="384"/>
      <c r="U88" s="17"/>
      <c r="W88" s="19"/>
      <c r="X88" s="56"/>
      <c r="Y88" s="127"/>
      <c r="Z88" s="384"/>
      <c r="AA88" s="17"/>
      <c r="AB88" s="19"/>
      <c r="AC88" s="19"/>
      <c r="AD88" s="56"/>
      <c r="AE88" s="127"/>
      <c r="AF88" s="597"/>
      <c r="AG88" s="21"/>
      <c r="AH88" s="21"/>
      <c r="AI88" s="19"/>
      <c r="AJ88" s="199"/>
      <c r="AK88" s="127"/>
      <c r="AL88" s="384"/>
      <c r="AM88" s="17"/>
      <c r="AN88" s="19"/>
      <c r="AO88" s="19"/>
      <c r="AQ88" s="93"/>
      <c r="AR88" s="51"/>
      <c r="AS88" s="51"/>
      <c r="AT88" s="64"/>
      <c r="AU88" s="20"/>
    </row>
    <row r="89" spans="1:47" s="6" customFormat="1" ht="12.75">
      <c r="A89" s="28"/>
      <c r="B89" s="971">
        <v>28</v>
      </c>
      <c r="C89" s="601" t="s">
        <v>115</v>
      </c>
      <c r="D89" s="1010"/>
      <c r="E89" s="1010"/>
      <c r="F89" s="117"/>
      <c r="G89" s="394"/>
      <c r="H89" s="395"/>
      <c r="I89" s="292"/>
      <c r="J89" s="381"/>
      <c r="K89" s="292"/>
      <c r="L89" s="292"/>
      <c r="M89" s="117"/>
      <c r="N89" s="10"/>
      <c r="O89" s="11"/>
      <c r="Q89" s="53"/>
      <c r="R89" s="126" t="s">
        <v>115</v>
      </c>
      <c r="S89" s="126"/>
      <c r="T89" s="31" t="s">
        <v>372</v>
      </c>
      <c r="U89" s="10"/>
      <c r="W89" s="11"/>
      <c r="X89" s="53"/>
      <c r="Y89" s="126"/>
      <c r="Z89" s="31"/>
      <c r="AA89" s="10"/>
      <c r="AB89" s="11"/>
      <c r="AC89" s="11"/>
      <c r="AD89" s="53"/>
      <c r="AE89" s="126"/>
      <c r="AF89" s="255"/>
      <c r="AG89" s="13"/>
      <c r="AH89" s="13"/>
      <c r="AI89" s="11"/>
      <c r="AJ89" s="74"/>
      <c r="AK89" s="126"/>
      <c r="AL89" s="118"/>
      <c r="AM89" s="10"/>
      <c r="AN89" s="11"/>
      <c r="AO89" s="11"/>
      <c r="AQ89" s="67"/>
      <c r="AR89" s="50"/>
      <c r="AS89" s="50"/>
      <c r="AT89" s="63"/>
      <c r="AU89" s="12"/>
    </row>
    <row r="90" spans="1:47" s="6" customFormat="1" ht="12.75">
      <c r="A90" s="28"/>
      <c r="B90" s="395"/>
      <c r="C90" s="601"/>
      <c r="D90" s="1010"/>
      <c r="E90" s="1010"/>
      <c r="F90" s="117"/>
      <c r="G90" s="394"/>
      <c r="H90" s="395"/>
      <c r="I90" s="292"/>
      <c r="J90" s="381"/>
      <c r="K90" s="292"/>
      <c r="L90" s="292"/>
      <c r="M90" s="117"/>
      <c r="N90" s="10"/>
      <c r="O90" s="11"/>
      <c r="Q90" s="53"/>
      <c r="R90" s="126"/>
      <c r="S90" s="126"/>
      <c r="T90" s="117"/>
      <c r="U90" s="10"/>
      <c r="W90" s="11"/>
      <c r="X90" s="53"/>
      <c r="Y90" s="126"/>
      <c r="Z90" s="31"/>
      <c r="AA90" s="10"/>
      <c r="AB90" s="11"/>
      <c r="AC90" s="11"/>
      <c r="AD90" s="53"/>
      <c r="AE90" s="126"/>
      <c r="AF90" s="255"/>
      <c r="AG90" s="13"/>
      <c r="AH90" s="13"/>
      <c r="AI90" s="11"/>
      <c r="AJ90" s="74"/>
      <c r="AK90" s="126"/>
      <c r="AL90" s="118"/>
      <c r="AM90" s="10"/>
      <c r="AN90" s="11"/>
      <c r="AO90" s="11"/>
      <c r="AQ90" s="67"/>
      <c r="AR90" s="50"/>
      <c r="AS90" s="50"/>
      <c r="AT90" s="63"/>
      <c r="AU90" s="12"/>
    </row>
    <row r="91" spans="1:47" s="6" customFormat="1" ht="12.75">
      <c r="A91" s="28"/>
      <c r="B91" s="866"/>
      <c r="C91" s="948"/>
      <c r="D91" s="1011"/>
      <c r="E91" s="1011"/>
      <c r="F91" s="745"/>
      <c r="G91" s="865"/>
      <c r="H91" s="866"/>
      <c r="I91" s="869"/>
      <c r="J91" s="867"/>
      <c r="K91" s="869"/>
      <c r="L91" s="869"/>
      <c r="M91" s="745"/>
      <c r="N91" s="17"/>
      <c r="O91" s="19"/>
      <c r="P91" s="18"/>
      <c r="Q91" s="56"/>
      <c r="R91" s="127"/>
      <c r="S91" s="127"/>
      <c r="T91" s="745"/>
      <c r="U91" s="17"/>
      <c r="V91" s="18"/>
      <c r="W91" s="19"/>
      <c r="X91" s="56"/>
      <c r="Y91" s="127"/>
      <c r="Z91" s="384"/>
      <c r="AA91" s="17"/>
      <c r="AB91" s="19"/>
      <c r="AC91" s="19"/>
      <c r="AD91" s="56"/>
      <c r="AE91" s="127"/>
      <c r="AF91" s="597"/>
      <c r="AG91" s="21"/>
      <c r="AH91" s="21"/>
      <c r="AI91" s="19"/>
      <c r="AJ91" s="199"/>
      <c r="AK91" s="127"/>
      <c r="AL91" s="384"/>
      <c r="AM91" s="17"/>
      <c r="AN91" s="19"/>
      <c r="AO91" s="19"/>
      <c r="AP91" s="18"/>
      <c r="AQ91" s="93"/>
      <c r="AR91" s="51"/>
      <c r="AS91" s="51"/>
      <c r="AT91" s="64"/>
      <c r="AU91" s="20"/>
    </row>
    <row r="92" spans="1:47" s="6" customFormat="1" ht="12.75">
      <c r="A92" s="28"/>
      <c r="B92" s="600">
        <v>29</v>
      </c>
      <c r="C92" s="601" t="s">
        <v>117</v>
      </c>
      <c r="D92" s="1010" t="s">
        <v>117</v>
      </c>
      <c r="E92" s="1010" t="s">
        <v>486</v>
      </c>
      <c r="F92" s="117" t="s">
        <v>482</v>
      </c>
      <c r="G92" s="394"/>
      <c r="H92" s="395"/>
      <c r="I92" s="292"/>
      <c r="J92" s="381"/>
      <c r="K92" s="292"/>
      <c r="L92" s="292"/>
      <c r="M92" s="117"/>
      <c r="N92" s="10"/>
      <c r="O92" s="11"/>
      <c r="Q92" s="53"/>
      <c r="R92" s="126"/>
      <c r="S92" s="126"/>
      <c r="T92" s="117"/>
      <c r="U92" s="10"/>
      <c r="W92" s="11"/>
      <c r="X92" s="53"/>
      <c r="Y92" s="126" t="s">
        <v>117</v>
      </c>
      <c r="Z92" s="31" t="s">
        <v>478</v>
      </c>
      <c r="AA92" s="616" t="s">
        <v>470</v>
      </c>
      <c r="AB92" s="617" t="s">
        <v>385</v>
      </c>
      <c r="AC92" s="617">
        <v>18</v>
      </c>
      <c r="AD92" s="1746">
        <v>110</v>
      </c>
      <c r="AE92" s="126"/>
      <c r="AF92" s="255"/>
      <c r="AG92" s="13"/>
      <c r="AH92" s="13"/>
      <c r="AI92" s="11"/>
      <c r="AJ92" s="74"/>
      <c r="AK92" s="126"/>
      <c r="AL92" s="118"/>
      <c r="AM92" s="10"/>
      <c r="AN92" s="11"/>
      <c r="AO92" s="11"/>
      <c r="AQ92" s="67"/>
      <c r="AR92" s="50"/>
      <c r="AS92" s="63"/>
      <c r="AT92" s="63"/>
      <c r="AU92" s="12"/>
    </row>
    <row r="93" spans="1:47" s="6" customFormat="1" ht="16.5">
      <c r="A93" s="28"/>
      <c r="B93" s="395"/>
      <c r="C93" s="601"/>
      <c r="D93" s="1010"/>
      <c r="E93" s="1010"/>
      <c r="F93" s="1370" t="s">
        <v>242</v>
      </c>
      <c r="G93" s="394"/>
      <c r="H93" s="395"/>
      <c r="I93" s="292"/>
      <c r="J93" s="381"/>
      <c r="K93" s="292"/>
      <c r="L93" s="292"/>
      <c r="M93" s="117"/>
      <c r="N93" s="10"/>
      <c r="O93" s="11"/>
      <c r="Q93" s="53"/>
      <c r="R93" s="126"/>
      <c r="S93" s="126"/>
      <c r="T93" s="117"/>
      <c r="U93" s="10"/>
      <c r="W93" s="11"/>
      <c r="X93" s="53"/>
      <c r="Y93" s="126"/>
      <c r="Z93" s="31"/>
      <c r="AA93" s="10"/>
      <c r="AB93" s="11"/>
      <c r="AC93" s="11"/>
      <c r="AD93" s="53"/>
      <c r="AE93" s="126"/>
      <c r="AF93" s="255"/>
      <c r="AG93" s="13"/>
      <c r="AH93" s="13"/>
      <c r="AI93" s="11"/>
      <c r="AJ93" s="74"/>
      <c r="AK93" s="126"/>
      <c r="AL93" s="118"/>
      <c r="AM93" s="10"/>
      <c r="AN93" s="11"/>
      <c r="AO93" s="11"/>
      <c r="AQ93" s="67"/>
      <c r="AR93" s="50"/>
      <c r="AS93" s="50"/>
      <c r="AT93" s="63"/>
      <c r="AU93" s="12"/>
    </row>
    <row r="94" spans="1:47" s="6" customFormat="1" ht="13.5" thickBot="1">
      <c r="A94" s="28"/>
      <c r="B94" s="866"/>
      <c r="C94" s="948"/>
      <c r="D94" s="1011"/>
      <c r="E94" s="1011"/>
      <c r="F94" s="745"/>
      <c r="G94" s="865"/>
      <c r="H94" s="866"/>
      <c r="I94" s="869"/>
      <c r="J94" s="867"/>
      <c r="K94" s="869"/>
      <c r="L94" s="869"/>
      <c r="M94" s="745"/>
      <c r="N94" s="17"/>
      <c r="O94" s="19"/>
      <c r="P94" s="18"/>
      <c r="Q94" s="56"/>
      <c r="R94" s="127"/>
      <c r="S94" s="127"/>
      <c r="T94" s="745"/>
      <c r="U94" s="17"/>
      <c r="V94" s="18"/>
      <c r="W94" s="19"/>
      <c r="X94" s="56"/>
      <c r="Y94" s="127"/>
      <c r="Z94" s="384"/>
      <c r="AA94" s="17"/>
      <c r="AB94" s="19"/>
      <c r="AC94" s="19"/>
      <c r="AD94" s="56"/>
      <c r="AE94" s="127"/>
      <c r="AF94" s="597"/>
      <c r="AG94" s="21"/>
      <c r="AH94" s="21"/>
      <c r="AI94" s="19"/>
      <c r="AJ94" s="199"/>
      <c r="AK94" s="127"/>
      <c r="AL94" s="384"/>
      <c r="AM94" s="17"/>
      <c r="AN94" s="19"/>
      <c r="AO94" s="19"/>
      <c r="AP94" s="18"/>
      <c r="AQ94" s="93"/>
      <c r="AR94" s="51"/>
      <c r="AS94" s="51"/>
      <c r="AT94" s="64"/>
      <c r="AU94" s="20"/>
    </row>
    <row r="95" spans="1:47" s="3" customFormat="1" ht="13.5" thickTop="1">
      <c r="A95" s="8"/>
      <c r="B95" s="703">
        <v>30</v>
      </c>
      <c r="C95" s="601" t="s">
        <v>119</v>
      </c>
      <c r="D95" s="1010"/>
      <c r="E95" s="1010"/>
      <c r="F95" s="117"/>
      <c r="G95" s="394"/>
      <c r="H95" s="395"/>
      <c r="I95" s="292"/>
      <c r="J95" s="381"/>
      <c r="K95" s="292" t="s">
        <v>119</v>
      </c>
      <c r="L95" s="292"/>
      <c r="M95" s="1148" t="s">
        <v>127</v>
      </c>
      <c r="N95" s="1071"/>
      <c r="O95" s="894"/>
      <c r="P95" s="898"/>
      <c r="Q95" s="899"/>
      <c r="R95" s="292" t="s">
        <v>119</v>
      </c>
      <c r="S95" s="292"/>
      <c r="T95" s="1679" t="s">
        <v>371</v>
      </c>
      <c r="U95" s="647" t="s">
        <v>589</v>
      </c>
      <c r="V95" s="649" t="s">
        <v>385</v>
      </c>
      <c r="W95" s="648">
        <v>15</v>
      </c>
      <c r="X95" s="1079">
        <v>750</v>
      </c>
      <c r="Y95" s="126"/>
      <c r="Z95" s="31"/>
      <c r="AA95" s="10"/>
      <c r="AB95" s="11"/>
      <c r="AC95" s="11"/>
      <c r="AD95" s="53"/>
      <c r="AE95" s="126"/>
      <c r="AF95" s="255"/>
      <c r="AG95" s="13"/>
      <c r="AH95" s="13"/>
      <c r="AI95" s="11"/>
      <c r="AJ95" s="74"/>
      <c r="AK95" s="126" t="s">
        <v>119</v>
      </c>
      <c r="AL95" s="255" t="s">
        <v>219</v>
      </c>
      <c r="AM95" s="10" t="s">
        <v>66</v>
      </c>
      <c r="AN95" s="11"/>
      <c r="AO95" s="11"/>
      <c r="AP95" s="6"/>
      <c r="AQ95" s="67"/>
      <c r="AR95" s="50"/>
      <c r="AS95" s="50"/>
      <c r="AT95" s="63"/>
      <c r="AU95" s="12"/>
    </row>
    <row r="96" spans="1:47" ht="14.25" customHeight="1">
      <c r="A96" s="8"/>
      <c r="B96" s="703"/>
      <c r="C96" s="601"/>
      <c r="D96" s="1010"/>
      <c r="E96" s="1010"/>
      <c r="F96" s="117"/>
      <c r="G96" s="394"/>
      <c r="H96" s="395"/>
      <c r="I96" s="292"/>
      <c r="J96" s="381"/>
      <c r="K96" s="292"/>
      <c r="L96" s="292"/>
      <c r="M96" s="888"/>
      <c r="N96" s="1071"/>
      <c r="O96" s="894"/>
      <c r="P96" s="898"/>
      <c r="Q96" s="899"/>
      <c r="R96" s="292"/>
      <c r="S96" s="292"/>
      <c r="T96" s="117"/>
      <c r="U96" s="647" t="s">
        <v>590</v>
      </c>
      <c r="V96" s="649" t="s">
        <v>385</v>
      </c>
      <c r="W96" s="648">
        <v>15</v>
      </c>
      <c r="X96" s="1079">
        <v>250</v>
      </c>
      <c r="Y96" s="126"/>
      <c r="Z96" s="31"/>
      <c r="AA96" s="10"/>
      <c r="AB96" s="11"/>
      <c r="AC96" s="11"/>
      <c r="AD96" s="53"/>
      <c r="AE96" s="126"/>
      <c r="AF96" s="255"/>
      <c r="AG96" s="13"/>
      <c r="AH96" s="13"/>
      <c r="AI96" s="11"/>
      <c r="AJ96" s="74"/>
      <c r="AK96" s="126"/>
      <c r="AL96" s="31"/>
      <c r="AM96" s="10" t="s">
        <v>65</v>
      </c>
      <c r="AN96" s="11" t="s">
        <v>121</v>
      </c>
      <c r="AO96" s="11">
        <v>15</v>
      </c>
      <c r="AP96" s="6" t="s">
        <v>315</v>
      </c>
      <c r="AQ96" s="67"/>
      <c r="AR96" s="50"/>
      <c r="AS96" s="50"/>
      <c r="AT96" s="63"/>
      <c r="AU96" s="12"/>
    </row>
    <row r="97" spans="1:47" ht="12.75">
      <c r="A97" s="8"/>
      <c r="B97" s="703"/>
      <c r="C97" s="601"/>
      <c r="D97" s="1010"/>
      <c r="E97" s="1010"/>
      <c r="F97" s="117"/>
      <c r="G97" s="394"/>
      <c r="H97" s="395"/>
      <c r="I97" s="292"/>
      <c r="J97" s="381"/>
      <c r="K97" s="292"/>
      <c r="L97" s="292"/>
      <c r="M97" s="888"/>
      <c r="N97" s="1071"/>
      <c r="O97" s="894"/>
      <c r="P97" s="898"/>
      <c r="Q97" s="899"/>
      <c r="R97" s="292"/>
      <c r="S97" s="292"/>
      <c r="T97" s="117"/>
      <c r="U97" s="647" t="s">
        <v>591</v>
      </c>
      <c r="V97" s="662"/>
      <c r="W97" s="661"/>
      <c r="X97" s="1076"/>
      <c r="Y97" s="126"/>
      <c r="Z97" s="31"/>
      <c r="AA97" s="10"/>
      <c r="AB97" s="11"/>
      <c r="AC97" s="11"/>
      <c r="AD97" s="53"/>
      <c r="AE97" s="126"/>
      <c r="AF97" s="255"/>
      <c r="AG97" s="13"/>
      <c r="AH97" s="13"/>
      <c r="AI97" s="11"/>
      <c r="AJ97" s="74"/>
      <c r="AK97" s="126"/>
      <c r="AL97" s="31"/>
      <c r="AM97" s="10"/>
      <c r="AN97" s="11"/>
      <c r="AO97" s="11"/>
      <c r="AP97" s="6"/>
      <c r="AQ97" s="67"/>
      <c r="AR97" s="50"/>
      <c r="AS97" s="50"/>
      <c r="AT97" s="63"/>
      <c r="AU97" s="12"/>
    </row>
    <row r="98" spans="1:47" ht="12.75">
      <c r="A98" s="8" t="s">
        <v>332</v>
      </c>
      <c r="B98" s="946"/>
      <c r="C98" s="601"/>
      <c r="D98" s="1010"/>
      <c r="E98" s="1010"/>
      <c r="F98" s="117"/>
      <c r="G98" s="394"/>
      <c r="H98" s="395"/>
      <c r="I98" s="292"/>
      <c r="J98" s="381"/>
      <c r="K98" s="292"/>
      <c r="L98" s="292"/>
      <c r="M98" s="888"/>
      <c r="N98" s="1072"/>
      <c r="O98" s="1029"/>
      <c r="P98" s="1030"/>
      <c r="Q98" s="1031"/>
      <c r="R98" s="126"/>
      <c r="S98" s="126"/>
      <c r="T98" s="31"/>
      <c r="U98" s="647" t="s">
        <v>592</v>
      </c>
      <c r="V98" s="649"/>
      <c r="W98" s="648"/>
      <c r="X98" s="1079"/>
      <c r="Y98" s="126"/>
      <c r="Z98" s="31"/>
      <c r="AA98" s="10"/>
      <c r="AB98" s="11"/>
      <c r="AC98" s="11"/>
      <c r="AD98" s="53"/>
      <c r="AE98" s="126"/>
      <c r="AF98" s="255"/>
      <c r="AG98" s="13"/>
      <c r="AH98" s="13"/>
      <c r="AI98" s="11"/>
      <c r="AJ98" s="74"/>
      <c r="AK98" s="126"/>
      <c r="AL98" s="31"/>
      <c r="AM98" s="10"/>
      <c r="AN98" s="11"/>
      <c r="AO98" s="11"/>
      <c r="AP98" s="6"/>
      <c r="AQ98" s="67"/>
      <c r="AR98" s="50"/>
      <c r="AS98" s="50"/>
      <c r="AT98" s="63"/>
      <c r="AU98" s="12"/>
    </row>
    <row r="99" spans="1:47" ht="12.75">
      <c r="A99" s="8"/>
      <c r="B99" s="946"/>
      <c r="C99" s="601"/>
      <c r="D99" s="1010"/>
      <c r="E99" s="1010"/>
      <c r="F99" s="117"/>
      <c r="G99" s="394"/>
      <c r="H99" s="395"/>
      <c r="I99" s="292"/>
      <c r="J99" s="381"/>
      <c r="K99" s="292"/>
      <c r="L99" s="292"/>
      <c r="M99" s="888"/>
      <c r="N99" s="1072"/>
      <c r="O99" s="1029"/>
      <c r="P99" s="1030"/>
      <c r="Q99" s="1031"/>
      <c r="R99" s="126"/>
      <c r="S99" s="126"/>
      <c r="T99" s="31"/>
      <c r="U99" s="647" t="s">
        <v>129</v>
      </c>
      <c r="V99" s="649" t="s">
        <v>385</v>
      </c>
      <c r="W99" s="648">
        <v>12</v>
      </c>
      <c r="X99" s="1079">
        <v>150</v>
      </c>
      <c r="Y99" s="126"/>
      <c r="Z99" s="31"/>
      <c r="AA99" s="10"/>
      <c r="AB99" s="11"/>
      <c r="AC99" s="11"/>
      <c r="AD99" s="53"/>
      <c r="AE99" s="126"/>
      <c r="AF99" s="255"/>
      <c r="AG99" s="13"/>
      <c r="AH99" s="13"/>
      <c r="AI99" s="11"/>
      <c r="AJ99" s="74"/>
      <c r="AK99" s="126"/>
      <c r="AL99" s="31"/>
      <c r="AM99" s="10"/>
      <c r="AN99" s="11"/>
      <c r="AO99" s="11"/>
      <c r="AP99" s="6"/>
      <c r="AQ99" s="67"/>
      <c r="AR99" s="50"/>
      <c r="AS99" s="50"/>
      <c r="AT99" s="63"/>
      <c r="AU99" s="12"/>
    </row>
    <row r="100" spans="1:47" ht="12.75">
      <c r="A100" s="8"/>
      <c r="B100" s="946"/>
      <c r="C100" s="601"/>
      <c r="D100" s="1010"/>
      <c r="E100" s="1010"/>
      <c r="F100" s="117"/>
      <c r="G100" s="394"/>
      <c r="H100" s="395"/>
      <c r="I100" s="292"/>
      <c r="J100" s="381"/>
      <c r="K100" s="292"/>
      <c r="L100" s="292"/>
      <c r="M100" s="888"/>
      <c r="N100" s="1072"/>
      <c r="O100" s="894"/>
      <c r="P100" s="898"/>
      <c r="Q100" s="899"/>
      <c r="R100" s="126"/>
      <c r="S100" s="126"/>
      <c r="T100" s="31"/>
      <c r="U100" s="660" t="s">
        <v>592</v>
      </c>
      <c r="V100" s="662"/>
      <c r="W100" s="661"/>
      <c r="X100" s="1076"/>
      <c r="Y100" s="126"/>
      <c r="Z100" s="31"/>
      <c r="AA100" s="10"/>
      <c r="AB100" s="11"/>
      <c r="AC100" s="11"/>
      <c r="AD100" s="53"/>
      <c r="AE100" s="126"/>
      <c r="AF100" s="255"/>
      <c r="AG100" s="13"/>
      <c r="AH100" s="13"/>
      <c r="AI100" s="11"/>
      <c r="AJ100" s="74"/>
      <c r="AK100" s="126"/>
      <c r="AL100" s="31"/>
      <c r="AM100" s="10"/>
      <c r="AN100" s="11"/>
      <c r="AO100" s="11"/>
      <c r="AP100" s="6"/>
      <c r="AQ100" s="67"/>
      <c r="AR100" s="50"/>
      <c r="AS100" s="50"/>
      <c r="AT100" s="63"/>
      <c r="AU100" s="12"/>
    </row>
    <row r="101" spans="1:47" ht="12.75">
      <c r="A101" s="8"/>
      <c r="B101" s="946"/>
      <c r="C101" s="601"/>
      <c r="D101" s="1010"/>
      <c r="E101" s="1010"/>
      <c r="F101" s="117"/>
      <c r="G101" s="394"/>
      <c r="H101" s="395"/>
      <c r="I101" s="292"/>
      <c r="J101" s="381"/>
      <c r="K101" s="292"/>
      <c r="L101" s="292"/>
      <c r="M101" s="888"/>
      <c r="N101" s="1072"/>
      <c r="O101" s="1029"/>
      <c r="P101" s="1030"/>
      <c r="Q101" s="1031"/>
      <c r="R101" s="126"/>
      <c r="S101" s="126"/>
      <c r="T101" s="31"/>
      <c r="U101" s="660" t="s">
        <v>593</v>
      </c>
      <c r="V101" s="662"/>
      <c r="W101" s="661"/>
      <c r="X101" s="1076"/>
      <c r="Y101" s="126"/>
      <c r="Z101" s="31"/>
      <c r="AA101" s="10"/>
      <c r="AB101" s="11"/>
      <c r="AC101" s="11"/>
      <c r="AD101" s="53"/>
      <c r="AE101" s="126"/>
      <c r="AF101" s="255"/>
      <c r="AG101" s="13"/>
      <c r="AH101" s="13"/>
      <c r="AI101" s="11"/>
      <c r="AJ101" s="74"/>
      <c r="AK101" s="126"/>
      <c r="AL101" s="31"/>
      <c r="AM101" s="10"/>
      <c r="AN101" s="11"/>
      <c r="AO101" s="11"/>
      <c r="AP101" s="6"/>
      <c r="AQ101" s="67"/>
      <c r="AR101" s="50"/>
      <c r="AS101" s="50"/>
      <c r="AT101" s="63"/>
      <c r="AU101" s="12"/>
    </row>
    <row r="102" spans="1:47" ht="12.75">
      <c r="A102" s="8"/>
      <c r="B102" s="946"/>
      <c r="C102" s="601"/>
      <c r="D102" s="1010"/>
      <c r="E102" s="1010"/>
      <c r="F102" s="117"/>
      <c r="G102" s="394"/>
      <c r="H102" s="395"/>
      <c r="I102" s="292"/>
      <c r="J102" s="381"/>
      <c r="K102" s="292"/>
      <c r="L102" s="292"/>
      <c r="M102" s="888"/>
      <c r="N102" s="1072"/>
      <c r="O102" s="1029"/>
      <c r="P102" s="1030"/>
      <c r="Q102" s="1031"/>
      <c r="R102" s="126"/>
      <c r="S102" s="126"/>
      <c r="T102" s="31"/>
      <c r="U102" s="660" t="s">
        <v>129</v>
      </c>
      <c r="V102" s="662" t="s">
        <v>385</v>
      </c>
      <c r="W102" s="661">
        <v>12</v>
      </c>
      <c r="X102" s="1076">
        <v>150</v>
      </c>
      <c r="Y102" s="126"/>
      <c r="Z102" s="31"/>
      <c r="AA102" s="10"/>
      <c r="AB102" s="11"/>
      <c r="AC102" s="11"/>
      <c r="AD102" s="53"/>
      <c r="AE102" s="126"/>
      <c r="AF102" s="255"/>
      <c r="AG102" s="13"/>
      <c r="AH102" s="13"/>
      <c r="AI102" s="11"/>
      <c r="AJ102" s="74"/>
      <c r="AK102" s="126"/>
      <c r="AL102" s="31"/>
      <c r="AM102" s="10"/>
      <c r="AN102" s="11"/>
      <c r="AO102" s="11"/>
      <c r="AP102" s="6"/>
      <c r="AQ102" s="67"/>
      <c r="AR102" s="50"/>
      <c r="AS102" s="50"/>
      <c r="AT102" s="63"/>
      <c r="AU102" s="12"/>
    </row>
    <row r="103" spans="1:47" ht="12.75">
      <c r="A103" s="8"/>
      <c r="B103" s="13"/>
      <c r="C103" s="50"/>
      <c r="D103" s="1010"/>
      <c r="E103" s="1010"/>
      <c r="F103" s="31"/>
      <c r="G103" s="10"/>
      <c r="H103" s="11"/>
      <c r="I103" s="6"/>
      <c r="J103" s="53"/>
      <c r="K103" s="126"/>
      <c r="L103" s="126"/>
      <c r="M103" s="888"/>
      <c r="N103" s="1071"/>
      <c r="O103" s="894"/>
      <c r="P103" s="898"/>
      <c r="Q103" s="899"/>
      <c r="R103" s="126"/>
      <c r="S103" s="126"/>
      <c r="T103" s="31"/>
      <c r="U103" s="841" t="s">
        <v>61</v>
      </c>
      <c r="V103" s="871"/>
      <c r="W103" s="870"/>
      <c r="X103" s="826"/>
      <c r="Y103" s="126"/>
      <c r="Z103" s="31"/>
      <c r="AA103" s="10"/>
      <c r="AB103" s="11"/>
      <c r="AC103" s="11"/>
      <c r="AD103" s="53"/>
      <c r="AE103" s="126"/>
      <c r="AF103" s="255"/>
      <c r="AG103" s="13"/>
      <c r="AH103" s="13"/>
      <c r="AI103" s="11"/>
      <c r="AJ103" s="74"/>
      <c r="AK103" s="126"/>
      <c r="AL103" s="31"/>
      <c r="AM103" s="10"/>
      <c r="AN103" s="11"/>
      <c r="AO103" s="11"/>
      <c r="AP103" s="6"/>
      <c r="AQ103" s="67"/>
      <c r="AR103" s="50"/>
      <c r="AS103" s="50"/>
      <c r="AT103" s="63"/>
      <c r="AU103" s="12"/>
    </row>
    <row r="104" spans="1:47" ht="12.75">
      <c r="A104" s="8"/>
      <c r="B104" s="21"/>
      <c r="C104" s="51"/>
      <c r="D104" s="1011"/>
      <c r="E104" s="1011"/>
      <c r="F104" s="597"/>
      <c r="G104" s="17"/>
      <c r="H104" s="19"/>
      <c r="I104" s="18"/>
      <c r="J104" s="56"/>
      <c r="K104" s="127"/>
      <c r="L104" s="127"/>
      <c r="M104" s="1134"/>
      <c r="N104" s="1073"/>
      <c r="O104" s="900"/>
      <c r="P104" s="901"/>
      <c r="Q104" s="902"/>
      <c r="R104" s="127"/>
      <c r="S104" s="127"/>
      <c r="T104" s="389"/>
      <c r="U104" s="1204">
        <v>1000</v>
      </c>
      <c r="V104" s="1218" t="s">
        <v>385</v>
      </c>
      <c r="W104" s="1205">
        <v>10</v>
      </c>
      <c r="X104" s="1748">
        <v>135</v>
      </c>
      <c r="Y104" s="127"/>
      <c r="Z104" s="384"/>
      <c r="AA104" s="17"/>
      <c r="AB104" s="19"/>
      <c r="AC104" s="19"/>
      <c r="AD104" s="56"/>
      <c r="AE104" s="127"/>
      <c r="AF104" s="597"/>
      <c r="AG104" s="21"/>
      <c r="AH104" s="21"/>
      <c r="AI104" s="19"/>
      <c r="AJ104" s="199"/>
      <c r="AK104" s="127"/>
      <c r="AL104" s="384"/>
      <c r="AM104" s="17"/>
      <c r="AN104" s="19"/>
      <c r="AO104" s="19"/>
      <c r="AP104" s="18"/>
      <c r="AQ104" s="93"/>
      <c r="AR104" s="51"/>
      <c r="AS104" s="51"/>
      <c r="AT104" s="64"/>
      <c r="AU104" s="20"/>
    </row>
    <row r="105" spans="1:47" ht="12.75">
      <c r="A105" s="256"/>
      <c r="B105" s="14"/>
      <c r="C105" s="6"/>
      <c r="D105" s="1010"/>
      <c r="E105" s="1010"/>
      <c r="F105" s="31"/>
      <c r="G105" s="40"/>
      <c r="H105" s="6"/>
      <c r="I105" s="6"/>
      <c r="J105" s="6"/>
      <c r="K105" s="126"/>
      <c r="L105" s="126"/>
      <c r="M105" s="31"/>
      <c r="N105" s="40"/>
      <c r="O105" s="6"/>
      <c r="P105" s="6"/>
      <c r="Q105" s="6"/>
      <c r="R105" s="126"/>
      <c r="S105" s="126"/>
      <c r="T105" s="31"/>
      <c r="U105" s="40"/>
      <c r="V105" s="6"/>
      <c r="W105" s="6"/>
      <c r="X105" s="6"/>
      <c r="Y105" s="126"/>
      <c r="Z105" s="31"/>
      <c r="AA105" s="40"/>
      <c r="AB105" s="6"/>
      <c r="AC105" s="6"/>
      <c r="AD105" s="6"/>
      <c r="AE105" s="126"/>
      <c r="AF105" s="31"/>
      <c r="AG105" s="6"/>
      <c r="AH105" s="6"/>
      <c r="AI105" s="6"/>
      <c r="AJ105" s="74"/>
      <c r="AK105" s="126"/>
      <c r="AL105" s="31"/>
      <c r="AM105" s="40"/>
      <c r="AN105" s="6"/>
      <c r="AO105" s="6"/>
      <c r="AP105" s="6"/>
      <c r="AQ105" s="6"/>
      <c r="AR105" s="6"/>
      <c r="AS105" s="6"/>
      <c r="AT105" s="6"/>
      <c r="AU105" s="12"/>
    </row>
    <row r="106" spans="1:47" ht="18">
      <c r="A106" s="162"/>
      <c r="B106" s="31"/>
      <c r="C106" s="954" t="s">
        <v>559</v>
      </c>
      <c r="D106" s="1784"/>
      <c r="E106" s="1784"/>
      <c r="F106" s="955"/>
      <c r="G106" s="955"/>
      <c r="H106" s="31"/>
      <c r="I106" s="31"/>
      <c r="J106" s="39"/>
      <c r="K106" s="129"/>
      <c r="L106" s="129"/>
      <c r="M106" s="39"/>
      <c r="N106" s="836" t="s">
        <v>560</v>
      </c>
      <c r="O106" s="1281"/>
      <c r="P106" s="836"/>
      <c r="Q106" s="22"/>
      <c r="R106" s="126"/>
      <c r="S106" s="126"/>
      <c r="T106" s="39"/>
      <c r="U106" s="22"/>
      <c r="V106" s="6"/>
      <c r="W106" s="22"/>
      <c r="X106" s="22"/>
      <c r="Y106" s="126"/>
      <c r="Z106" s="39"/>
      <c r="AA106" s="22"/>
      <c r="AB106" s="6"/>
      <c r="AC106" s="22"/>
      <c r="AD106" s="22"/>
      <c r="AE106" s="126"/>
      <c r="AF106" s="39"/>
      <c r="AG106" s="22"/>
      <c r="AH106" s="22"/>
      <c r="AI106" s="22"/>
      <c r="AJ106" s="70"/>
      <c r="AK106" s="126"/>
      <c r="AL106" s="39"/>
      <c r="AN106" s="4"/>
      <c r="AO106" s="22"/>
      <c r="AP106" s="22"/>
      <c r="AQ106" s="22"/>
      <c r="AR106" s="22"/>
      <c r="AS106" s="22"/>
      <c r="AT106" s="1909" t="s">
        <v>182</v>
      </c>
      <c r="AU106" s="1910"/>
    </row>
    <row r="107" spans="1:47" ht="13.5" thickBot="1">
      <c r="A107" s="47"/>
      <c r="B107" s="7"/>
      <c r="C107" s="7"/>
      <c r="D107" s="1268"/>
      <c r="E107" s="1268"/>
      <c r="F107" s="26"/>
      <c r="G107" s="7"/>
      <c r="H107" s="5"/>
      <c r="I107" s="7"/>
      <c r="J107" s="7"/>
      <c r="K107" s="131"/>
      <c r="L107" s="131"/>
      <c r="M107" s="26"/>
      <c r="N107" s="7"/>
      <c r="O107" s="5"/>
      <c r="P107" s="7"/>
      <c r="Q107" s="7"/>
      <c r="R107" s="131"/>
      <c r="S107" s="131"/>
      <c r="T107" s="26"/>
      <c r="U107" s="7"/>
      <c r="V107" s="5"/>
      <c r="W107" s="7"/>
      <c r="X107" s="7"/>
      <c r="Y107" s="131"/>
      <c r="Z107" s="26"/>
      <c r="AA107" s="7"/>
      <c r="AB107" s="5"/>
      <c r="AC107" s="7"/>
      <c r="AD107" s="7"/>
      <c r="AE107" s="131"/>
      <c r="AF107" s="26"/>
      <c r="AG107" s="7"/>
      <c r="AH107" s="7"/>
      <c r="AI107" s="7"/>
      <c r="AJ107" s="71"/>
      <c r="AK107" s="131"/>
      <c r="AL107" s="26"/>
      <c r="AM107" s="7"/>
      <c r="AN107" s="5"/>
      <c r="AO107" s="7"/>
      <c r="AP107" s="7"/>
      <c r="AQ107" s="7"/>
      <c r="AR107" s="7"/>
      <c r="AS107" s="7"/>
      <c r="AT107" s="7"/>
      <c r="AU107" s="25"/>
    </row>
    <row r="108" spans="3:47" ht="13.5" thickTop="1">
      <c r="C108" s="22"/>
      <c r="D108" s="1010"/>
      <c r="E108" s="1010"/>
      <c r="F108" s="39"/>
      <c r="G108" s="22"/>
      <c r="H108" s="6"/>
      <c r="I108" s="22"/>
      <c r="J108" s="22"/>
      <c r="K108" s="126"/>
      <c r="L108" s="126"/>
      <c r="M108" s="39"/>
      <c r="N108" s="22"/>
      <c r="O108" s="6"/>
      <c r="P108" s="22"/>
      <c r="Q108" s="22"/>
      <c r="R108" s="126"/>
      <c r="S108" s="126"/>
      <c r="T108" s="39"/>
      <c r="U108" s="22"/>
      <c r="V108" s="6"/>
      <c r="W108" s="22"/>
      <c r="X108" s="22"/>
      <c r="Y108" s="126"/>
      <c r="Z108" s="39"/>
      <c r="AA108" s="22"/>
      <c r="AB108" s="6"/>
      <c r="AC108" s="22"/>
      <c r="AD108" s="22"/>
      <c r="AE108" s="126"/>
      <c r="AJ108" s="22"/>
      <c r="AK108" s="126"/>
      <c r="AL108" s="1348"/>
      <c r="AP108" s="22"/>
      <c r="AQ108" s="49"/>
      <c r="AR108" s="22"/>
      <c r="AS108" s="22"/>
      <c r="AT108" s="49"/>
      <c r="AU108" s="22"/>
    </row>
    <row r="109" spans="3:47" ht="12.75">
      <c r="C109" s="22"/>
      <c r="D109" s="1010"/>
      <c r="E109" s="1010"/>
      <c r="F109" s="39"/>
      <c r="G109" s="22"/>
      <c r="H109" s="6"/>
      <c r="I109" s="22"/>
      <c r="J109" s="111"/>
      <c r="K109" s="130"/>
      <c r="L109" s="130"/>
      <c r="M109" s="748"/>
      <c r="N109" s="111"/>
      <c r="O109" s="114"/>
      <c r="P109" s="111"/>
      <c r="Q109" s="111"/>
      <c r="R109" s="130"/>
      <c r="S109" s="130"/>
      <c r="T109" s="748"/>
      <c r="U109" s="111"/>
      <c r="V109" s="114"/>
      <c r="W109" s="111"/>
      <c r="X109" s="111"/>
      <c r="Y109" s="130"/>
      <c r="Z109" s="748"/>
      <c r="AA109" s="111"/>
      <c r="AB109" s="114"/>
      <c r="AC109" s="111"/>
      <c r="AD109" s="111"/>
      <c r="AE109" s="130"/>
      <c r="AF109" s="348"/>
      <c r="AG109" s="109"/>
      <c r="AH109" s="109"/>
      <c r="AI109" s="109"/>
      <c r="AJ109" s="111"/>
      <c r="AK109" s="130"/>
      <c r="AL109" s="39"/>
      <c r="AP109" s="111"/>
      <c r="AQ109" s="22"/>
      <c r="AR109" s="22"/>
      <c r="AS109" s="22"/>
      <c r="AT109" s="22"/>
      <c r="AU109" s="22"/>
    </row>
    <row r="110" spans="3:47" ht="12.75">
      <c r="C110" s="22"/>
      <c r="D110" s="1010"/>
      <c r="E110" s="1010"/>
      <c r="F110" s="39"/>
      <c r="G110" s="22"/>
      <c r="H110" s="6"/>
      <c r="I110" s="22"/>
      <c r="J110" s="111"/>
      <c r="K110" s="130"/>
      <c r="L110" s="130"/>
      <c r="M110" s="748"/>
      <c r="N110" s="111"/>
      <c r="O110" s="114"/>
      <c r="P110" s="111"/>
      <c r="Q110" s="111"/>
      <c r="R110" s="130"/>
      <c r="S110" s="130"/>
      <c r="T110" s="748"/>
      <c r="U110" s="111"/>
      <c r="V110" s="114"/>
      <c r="W110" s="111"/>
      <c r="X110" s="111"/>
      <c r="Y110" s="130"/>
      <c r="Z110" s="748"/>
      <c r="AA110" s="111"/>
      <c r="AB110" s="114"/>
      <c r="AC110" s="111"/>
      <c r="AD110" s="111"/>
      <c r="AE110" s="130"/>
      <c r="AF110" s="348"/>
      <c r="AG110" s="109"/>
      <c r="AH110" s="109"/>
      <c r="AI110" s="109"/>
      <c r="AJ110" s="111"/>
      <c r="AK110" s="130"/>
      <c r="AL110" s="39"/>
      <c r="AP110" s="22"/>
      <c r="AQ110" s="22"/>
      <c r="AR110" s="22"/>
      <c r="AS110" s="22"/>
      <c r="AT110" s="22"/>
      <c r="AU110" s="22"/>
    </row>
    <row r="111" spans="3:47" ht="12.75">
      <c r="C111" s="22"/>
      <c r="D111" s="1010"/>
      <c r="E111" s="1010"/>
      <c r="F111" s="39"/>
      <c r="G111" s="22"/>
      <c r="H111" s="6"/>
      <c r="I111" s="22"/>
      <c r="J111" s="111"/>
      <c r="K111" s="130"/>
      <c r="L111" s="130"/>
      <c r="M111" s="748"/>
      <c r="N111" s="111"/>
      <c r="O111" s="114"/>
      <c r="P111" s="111"/>
      <c r="Q111" s="111"/>
      <c r="R111" s="130"/>
      <c r="S111" s="130"/>
      <c r="T111" s="748"/>
      <c r="U111" s="111"/>
      <c r="V111" s="114"/>
      <c r="W111" s="111"/>
      <c r="X111" s="111"/>
      <c r="Y111" s="130"/>
      <c r="Z111" s="748"/>
      <c r="AA111" s="111"/>
      <c r="AB111" s="114"/>
      <c r="AC111" s="111"/>
      <c r="AD111" s="111"/>
      <c r="AE111" s="130"/>
      <c r="AF111" s="348"/>
      <c r="AG111" s="109"/>
      <c r="AH111" s="109"/>
      <c r="AI111" s="109"/>
      <c r="AJ111" s="111"/>
      <c r="AK111" s="130"/>
      <c r="AL111" s="39"/>
      <c r="AP111" s="22"/>
      <c r="AQ111" s="22"/>
      <c r="AR111" s="22"/>
      <c r="AS111" s="22"/>
      <c r="AT111" s="22"/>
      <c r="AU111" s="22"/>
    </row>
    <row r="112" spans="3:47" ht="12.75">
      <c r="C112" s="22"/>
      <c r="D112" s="1010"/>
      <c r="E112" s="1010"/>
      <c r="F112" s="39"/>
      <c r="G112" s="22"/>
      <c r="H112" s="6"/>
      <c r="I112" s="22"/>
      <c r="J112" s="22"/>
      <c r="K112" s="126"/>
      <c r="L112" s="126"/>
      <c r="M112" s="39"/>
      <c r="N112" s="22"/>
      <c r="O112" s="6"/>
      <c r="P112" s="22"/>
      <c r="Q112" s="22"/>
      <c r="R112" s="126"/>
      <c r="S112" s="126"/>
      <c r="T112" s="39"/>
      <c r="U112" s="22"/>
      <c r="V112" s="6"/>
      <c r="W112" s="22"/>
      <c r="X112" s="22"/>
      <c r="Y112" s="126"/>
      <c r="Z112" s="39"/>
      <c r="AA112" s="22"/>
      <c r="AB112" s="6"/>
      <c r="AC112" s="22"/>
      <c r="AD112" s="22"/>
      <c r="AE112" s="126"/>
      <c r="AJ112" s="22"/>
      <c r="AK112" s="126"/>
      <c r="AL112" s="39"/>
      <c r="AP112" s="22"/>
      <c r="AQ112" s="22"/>
      <c r="AR112" s="22"/>
      <c r="AS112" s="22"/>
      <c r="AT112" s="22"/>
      <c r="AU112" s="22"/>
    </row>
    <row r="113" spans="3:47" ht="12.75">
      <c r="C113" s="22"/>
      <c r="D113" s="1010"/>
      <c r="E113" s="1010"/>
      <c r="F113" s="39"/>
      <c r="G113" s="22"/>
      <c r="H113" s="6"/>
      <c r="I113" s="22"/>
      <c r="J113" s="22"/>
      <c r="K113" s="126"/>
      <c r="L113" s="126"/>
      <c r="M113" s="39"/>
      <c r="N113" s="22"/>
      <c r="O113" s="6"/>
      <c r="P113" s="22"/>
      <c r="Q113" s="22"/>
      <c r="R113" s="126"/>
      <c r="S113" s="126"/>
      <c r="T113" s="39"/>
      <c r="U113" s="22"/>
      <c r="V113" s="6"/>
      <c r="W113" s="22"/>
      <c r="X113" s="22"/>
      <c r="Y113" s="126"/>
      <c r="Z113" s="39"/>
      <c r="AA113" s="22"/>
      <c r="AB113" s="6"/>
      <c r="AC113" s="22"/>
      <c r="AD113" s="22"/>
      <c r="AE113" s="126"/>
      <c r="AJ113" s="22"/>
      <c r="AK113" s="126"/>
      <c r="AL113" s="39"/>
      <c r="AP113" s="22"/>
      <c r="AQ113" s="22"/>
      <c r="AR113" s="22"/>
      <c r="AS113" s="22"/>
      <c r="AT113" s="22"/>
      <c r="AU113" s="22"/>
    </row>
    <row r="114" spans="3:47" ht="12.75">
      <c r="C114" s="22"/>
      <c r="D114" s="1010"/>
      <c r="E114" s="1010"/>
      <c r="F114" s="39"/>
      <c r="G114" s="22"/>
      <c r="H114" s="6"/>
      <c r="I114" s="22"/>
      <c r="J114" s="22"/>
      <c r="K114" s="126"/>
      <c r="L114" s="126"/>
      <c r="M114" s="39"/>
      <c r="N114" s="22"/>
      <c r="O114" s="6"/>
      <c r="P114" s="22"/>
      <c r="Q114" s="22"/>
      <c r="R114" s="126"/>
      <c r="S114" s="126"/>
      <c r="T114" s="39"/>
      <c r="U114" s="22"/>
      <c r="V114" s="6"/>
      <c r="W114" s="22"/>
      <c r="X114" s="22"/>
      <c r="Y114" s="126"/>
      <c r="Z114" s="39"/>
      <c r="AA114" s="22"/>
      <c r="AB114" s="6"/>
      <c r="AC114" s="22"/>
      <c r="AD114" s="22"/>
      <c r="AE114" s="126"/>
      <c r="AJ114" s="22"/>
      <c r="AK114" s="126"/>
      <c r="AL114" s="39"/>
      <c r="AP114" s="22"/>
      <c r="AQ114" s="22"/>
      <c r="AR114" s="22"/>
      <c r="AS114" s="22"/>
      <c r="AT114" s="22"/>
      <c r="AU114" s="22"/>
    </row>
    <row r="115" spans="3:47" ht="12.75">
      <c r="C115" s="22"/>
      <c r="D115" s="1010"/>
      <c r="E115" s="1010"/>
      <c r="F115" s="39"/>
      <c r="G115" s="22"/>
      <c r="H115" s="6"/>
      <c r="I115" s="22"/>
      <c r="J115" s="22"/>
      <c r="K115" s="126"/>
      <c r="L115" s="126"/>
      <c r="M115" s="39"/>
      <c r="N115" s="22"/>
      <c r="O115" s="6"/>
      <c r="P115" s="22"/>
      <c r="Q115" s="22"/>
      <c r="R115" s="126"/>
      <c r="S115" s="126"/>
      <c r="T115" s="39"/>
      <c r="U115" s="22"/>
      <c r="V115" s="6"/>
      <c r="W115" s="22"/>
      <c r="X115" s="22"/>
      <c r="Y115" s="126"/>
      <c r="Z115" s="39"/>
      <c r="AA115" s="22"/>
      <c r="AB115" s="6"/>
      <c r="AC115" s="22"/>
      <c r="AD115" s="22"/>
      <c r="AE115" s="126"/>
      <c r="AJ115" s="22"/>
      <c r="AK115" s="126"/>
      <c r="AL115" s="39"/>
      <c r="AP115" s="22"/>
      <c r="AQ115" s="22"/>
      <c r="AR115" s="22"/>
      <c r="AS115" s="22"/>
      <c r="AT115" s="22"/>
      <c r="AU115" s="22"/>
    </row>
    <row r="116" spans="4:5" ht="12.75">
      <c r="D116" s="1258"/>
      <c r="E116" s="1258"/>
    </row>
    <row r="117" spans="4:5" ht="12.75">
      <c r="D117" s="1258"/>
      <c r="E117" s="1258"/>
    </row>
    <row r="118" spans="4:5" ht="12.75">
      <c r="D118" s="1258"/>
      <c r="E118" s="1258"/>
    </row>
    <row r="119" spans="4:5" ht="12.75">
      <c r="D119" s="1258"/>
      <c r="E119" s="1258"/>
    </row>
    <row r="120" spans="4:5" ht="12.75">
      <c r="D120" s="1258"/>
      <c r="E120" s="1258"/>
    </row>
    <row r="121" spans="4:5" ht="12.75">
      <c r="D121" s="1258"/>
      <c r="E121" s="1258"/>
    </row>
    <row r="122" spans="4:5" ht="12.75">
      <c r="D122" s="1258"/>
      <c r="E122" s="1258"/>
    </row>
    <row r="123" spans="4:5" ht="12.75">
      <c r="D123" s="1258"/>
      <c r="E123" s="1258"/>
    </row>
    <row r="124" spans="4:5" ht="12.75">
      <c r="D124" s="1258"/>
      <c r="E124" s="1258"/>
    </row>
    <row r="125" spans="4:5" ht="12.75">
      <c r="D125" s="1258"/>
      <c r="E125" s="1258"/>
    </row>
    <row r="126" spans="4:5" ht="12.75">
      <c r="D126" s="1258"/>
      <c r="E126" s="1258"/>
    </row>
    <row r="127" spans="4:5" ht="12.75">
      <c r="D127" s="1258"/>
      <c r="E127" s="1258"/>
    </row>
    <row r="128" spans="4:5" ht="12.75">
      <c r="D128" s="1258"/>
      <c r="E128" s="1258"/>
    </row>
    <row r="129" spans="4:5" ht="13.5" customHeight="1">
      <c r="D129" s="1258"/>
      <c r="E129" s="1258"/>
    </row>
    <row r="130" spans="4:5" ht="13.5" customHeight="1">
      <c r="D130" s="1258"/>
      <c r="E130" s="1258"/>
    </row>
    <row r="131" spans="4:5" ht="13.5" customHeight="1">
      <c r="D131" s="1258"/>
      <c r="E131" s="1258"/>
    </row>
    <row r="132" spans="4:5" ht="13.5" customHeight="1">
      <c r="D132" s="1258"/>
      <c r="E132" s="1258"/>
    </row>
    <row r="133" spans="4:5" ht="13.5" customHeight="1">
      <c r="D133" s="1258"/>
      <c r="E133" s="1258"/>
    </row>
    <row r="134" spans="4:5" ht="13.5" customHeight="1">
      <c r="D134" s="1258"/>
      <c r="E134" s="1258"/>
    </row>
    <row r="135" spans="4:5" ht="13.5" customHeight="1">
      <c r="D135" s="1258"/>
      <c r="E135" s="1258"/>
    </row>
    <row r="136" spans="4:5" ht="13.5" customHeight="1">
      <c r="D136" s="1258"/>
      <c r="E136" s="1258"/>
    </row>
    <row r="137" spans="4:5" ht="13.5" customHeight="1">
      <c r="D137" s="1258"/>
      <c r="E137" s="1258"/>
    </row>
    <row r="138" spans="4:5" ht="13.5" customHeight="1">
      <c r="D138" s="1258"/>
      <c r="E138" s="1258"/>
    </row>
    <row r="139" spans="4:5" ht="13.5" customHeight="1">
      <c r="D139" s="1258"/>
      <c r="E139" s="1258"/>
    </row>
    <row r="140" spans="4:5" ht="13.5" customHeight="1">
      <c r="D140" s="1258"/>
      <c r="E140" s="1258"/>
    </row>
    <row r="141" spans="4:5" ht="13.5" customHeight="1">
      <c r="D141" s="1258"/>
      <c r="E141" s="1258"/>
    </row>
    <row r="142" spans="4:5" ht="13.5" customHeight="1">
      <c r="D142" s="1258"/>
      <c r="E142" s="1258"/>
    </row>
    <row r="143" spans="4:5" ht="13.5" customHeight="1">
      <c r="D143" s="1258"/>
      <c r="E143" s="1258"/>
    </row>
    <row r="144" spans="4:5" ht="13.5" customHeight="1">
      <c r="D144" s="1258"/>
      <c r="E144" s="1258"/>
    </row>
    <row r="145" spans="4:5" ht="13.5" customHeight="1">
      <c r="D145" s="1258"/>
      <c r="E145" s="1258"/>
    </row>
    <row r="146" spans="4:5" ht="12.75">
      <c r="D146" s="1258"/>
      <c r="E146" s="1258"/>
    </row>
    <row r="147" spans="4:5" ht="12.75">
      <c r="D147" s="1258"/>
      <c r="E147" s="1258"/>
    </row>
    <row r="148" spans="4:5" ht="12.75">
      <c r="D148" s="1258"/>
      <c r="E148" s="1258"/>
    </row>
    <row r="149" spans="4:5" ht="12.75">
      <c r="D149" s="1258"/>
      <c r="E149" s="1258"/>
    </row>
    <row r="150" spans="4:5" ht="12.75">
      <c r="D150" s="1258"/>
      <c r="E150" s="1258"/>
    </row>
    <row r="151" spans="4:5" ht="12.75">
      <c r="D151" s="1258"/>
      <c r="E151" s="1258"/>
    </row>
    <row r="152" spans="4:5" ht="12.75">
      <c r="D152" s="1258"/>
      <c r="E152" s="1258"/>
    </row>
    <row r="153" spans="4:5" ht="12.75">
      <c r="D153" s="1258"/>
      <c r="E153" s="1258"/>
    </row>
    <row r="154" spans="4:5" ht="12.75">
      <c r="D154" s="1258"/>
      <c r="E154" s="1258"/>
    </row>
    <row r="155" spans="4:5" ht="12.75">
      <c r="D155" s="1258"/>
      <c r="E155" s="1258"/>
    </row>
    <row r="156" spans="4:5" ht="12.75">
      <c r="D156" s="1258"/>
      <c r="E156" s="1258"/>
    </row>
    <row r="157" spans="4:5" ht="12.75">
      <c r="D157" s="1258"/>
      <c r="E157" s="1258"/>
    </row>
    <row r="158" spans="4:5" ht="12.75">
      <c r="D158" s="1258"/>
      <c r="E158" s="1258"/>
    </row>
    <row r="159" spans="4:5" ht="12.75">
      <c r="D159" s="1258"/>
      <c r="E159" s="1258"/>
    </row>
    <row r="160" spans="1:44" ht="12.75">
      <c r="A160" s="779"/>
      <c r="B160" s="779"/>
      <c r="C160" s="779"/>
      <c r="D160" s="1258"/>
      <c r="E160" s="1258"/>
      <c r="F160" s="781"/>
      <c r="G160" s="779"/>
      <c r="H160" s="782"/>
      <c r="I160" s="782"/>
      <c r="J160" s="782"/>
      <c r="K160" s="780"/>
      <c r="L160" s="780"/>
      <c r="M160" s="782"/>
      <c r="N160" s="780"/>
      <c r="O160" s="782"/>
      <c r="P160" s="782"/>
      <c r="Q160" s="782"/>
      <c r="R160" s="780"/>
      <c r="S160" s="780"/>
      <c r="T160" s="782"/>
      <c r="U160" s="780"/>
      <c r="V160" s="782"/>
      <c r="W160" s="782"/>
      <c r="X160" s="782"/>
      <c r="Y160" s="780"/>
      <c r="Z160" s="782"/>
      <c r="AA160" s="780"/>
      <c r="AB160" s="782"/>
      <c r="AC160" s="782"/>
      <c r="AD160" s="782"/>
      <c r="AE160" s="780"/>
      <c r="AF160" s="781"/>
      <c r="AG160" s="779"/>
      <c r="AH160" s="779"/>
      <c r="AI160" s="779"/>
      <c r="AJ160" s="829" t="s">
        <v>492</v>
      </c>
      <c r="AK160" s="780"/>
      <c r="AL160" s="781"/>
      <c r="AM160" s="779"/>
      <c r="AN160" s="780"/>
      <c r="AO160" s="779"/>
      <c r="AP160" s="779"/>
      <c r="AQ160" s="779"/>
      <c r="AR160" s="779"/>
    </row>
    <row r="161" spans="1:43" ht="12.75">
      <c r="A161" s="3"/>
      <c r="B161" s="3"/>
      <c r="C161" s="3"/>
      <c r="D161" s="1258"/>
      <c r="E161" s="1258"/>
      <c r="F161" s="118">
        <f aca="true" t="shared" si="0" ref="F161:F167">COUNTIF($D$5:$D$156,G161)</f>
        <v>0</v>
      </c>
      <c r="G161" s="3" t="s">
        <v>126</v>
      </c>
      <c r="I161" s="3"/>
      <c r="J161" s="223"/>
      <c r="M161" s="118">
        <f aca="true" t="shared" si="1" ref="M161:M167">COUNTIF($K$5:$K$156,N161)</f>
        <v>0</v>
      </c>
      <c r="N161" s="3" t="s">
        <v>126</v>
      </c>
      <c r="P161" s="3"/>
      <c r="Q161" s="3"/>
      <c r="T161" s="118">
        <f aca="true" t="shared" si="2" ref="T161:T167">COUNTIF($R$5:$R$156,U161)</f>
        <v>1</v>
      </c>
      <c r="U161" s="3" t="s">
        <v>126</v>
      </c>
      <c r="W161" s="3"/>
      <c r="X161" s="3"/>
      <c r="Z161" s="118">
        <f aca="true" t="shared" si="3" ref="Z161:Z167">COUNTIF($Y$5:$Y$156,AA161)</f>
        <v>0</v>
      </c>
      <c r="AA161" s="3" t="s">
        <v>126</v>
      </c>
      <c r="AC161" s="3"/>
      <c r="AD161" s="3"/>
      <c r="AF161" s="118">
        <f aca="true" t="shared" si="4" ref="AF161:AF167">COUNTIF($AE$5:$AE$156,AG161)</f>
        <v>3</v>
      </c>
      <c r="AG161" s="3" t="s">
        <v>126</v>
      </c>
      <c r="AH161" s="3"/>
      <c r="AI161" s="3"/>
      <c r="AJ161" s="828">
        <f aca="true" t="shared" si="5" ref="AJ161:AJ167">F161+M161+T161+Z161+AF161</f>
        <v>4</v>
      </c>
      <c r="AL161" s="118">
        <f aca="true" t="shared" si="6" ref="AL161:AL167">COUNTIF($AK$5:$AK$156,AM161)</f>
        <v>0</v>
      </c>
      <c r="AM161" s="3" t="s">
        <v>126</v>
      </c>
      <c r="AO161" s="3"/>
      <c r="AP161" s="3"/>
      <c r="AQ161" s="3"/>
    </row>
    <row r="162" spans="1:43" ht="12.75">
      <c r="A162" s="3"/>
      <c r="B162" s="3"/>
      <c r="C162" s="3"/>
      <c r="D162" s="1258"/>
      <c r="E162" s="1258"/>
      <c r="F162" s="118">
        <f t="shared" si="0"/>
        <v>0</v>
      </c>
      <c r="G162" s="3" t="s">
        <v>109</v>
      </c>
      <c r="I162" s="3"/>
      <c r="J162" s="223"/>
      <c r="M162" s="118">
        <f t="shared" si="1"/>
        <v>0</v>
      </c>
      <c r="N162" s="3" t="s">
        <v>109</v>
      </c>
      <c r="P162" s="3"/>
      <c r="Q162" s="3"/>
      <c r="T162" s="118">
        <f t="shared" si="2"/>
        <v>3</v>
      </c>
      <c r="U162" s="3" t="s">
        <v>109</v>
      </c>
      <c r="W162" s="3"/>
      <c r="X162" s="3"/>
      <c r="Z162" s="118">
        <f t="shared" si="3"/>
        <v>1</v>
      </c>
      <c r="AA162" s="3" t="s">
        <v>109</v>
      </c>
      <c r="AC162" s="3"/>
      <c r="AD162" s="3"/>
      <c r="AF162" s="118">
        <f t="shared" si="4"/>
        <v>0</v>
      </c>
      <c r="AG162" s="3" t="s">
        <v>109</v>
      </c>
      <c r="AH162" s="3"/>
      <c r="AI162" s="3"/>
      <c r="AJ162" s="828">
        <f t="shared" si="5"/>
        <v>4</v>
      </c>
      <c r="AL162" s="118">
        <f t="shared" si="6"/>
        <v>0</v>
      </c>
      <c r="AM162" s="3" t="s">
        <v>109</v>
      </c>
      <c r="AO162" s="3"/>
      <c r="AP162" s="3"/>
      <c r="AQ162" s="3"/>
    </row>
    <row r="163" spans="1:43" ht="12.75">
      <c r="A163" s="3"/>
      <c r="B163" s="3"/>
      <c r="C163" s="3"/>
      <c r="D163" s="1258"/>
      <c r="E163" s="1258"/>
      <c r="F163" s="118">
        <f t="shared" si="0"/>
        <v>1</v>
      </c>
      <c r="G163" s="3" t="s">
        <v>112</v>
      </c>
      <c r="I163" s="3"/>
      <c r="J163" s="223"/>
      <c r="M163" s="118">
        <f t="shared" si="1"/>
        <v>3</v>
      </c>
      <c r="N163" s="3" t="s">
        <v>112</v>
      </c>
      <c r="P163" s="3"/>
      <c r="Q163" s="3"/>
      <c r="T163" s="118">
        <f t="shared" si="2"/>
        <v>0</v>
      </c>
      <c r="U163" s="3" t="s">
        <v>112</v>
      </c>
      <c r="W163" s="3"/>
      <c r="X163" s="3"/>
      <c r="Z163" s="118">
        <f t="shared" si="3"/>
        <v>0</v>
      </c>
      <c r="AA163" s="3" t="s">
        <v>112</v>
      </c>
      <c r="AC163" s="3"/>
      <c r="AD163" s="3"/>
      <c r="AF163" s="118">
        <f t="shared" si="4"/>
        <v>0</v>
      </c>
      <c r="AG163" s="3" t="s">
        <v>112</v>
      </c>
      <c r="AH163" s="3"/>
      <c r="AI163" s="3"/>
      <c r="AJ163" s="828">
        <f t="shared" si="5"/>
        <v>4</v>
      </c>
      <c r="AL163" s="118">
        <f t="shared" si="6"/>
        <v>0</v>
      </c>
      <c r="AM163" s="3" t="s">
        <v>112</v>
      </c>
      <c r="AO163" s="3"/>
      <c r="AP163" s="3"/>
      <c r="AQ163" s="3"/>
    </row>
    <row r="164" spans="1:43" ht="12.75">
      <c r="A164" s="3"/>
      <c r="B164" s="3"/>
      <c r="C164" s="3"/>
      <c r="D164" s="1258"/>
      <c r="E164" s="1258"/>
      <c r="F164" s="118">
        <f t="shared" si="0"/>
        <v>0</v>
      </c>
      <c r="G164" s="3" t="s">
        <v>115</v>
      </c>
      <c r="I164" s="3"/>
      <c r="J164" s="223"/>
      <c r="M164" s="118">
        <f t="shared" si="1"/>
        <v>0</v>
      </c>
      <c r="N164" s="3" t="s">
        <v>115</v>
      </c>
      <c r="P164" s="3"/>
      <c r="Q164" s="3"/>
      <c r="T164" s="118">
        <f t="shared" si="2"/>
        <v>4</v>
      </c>
      <c r="U164" s="3" t="s">
        <v>115</v>
      </c>
      <c r="W164" s="3"/>
      <c r="X164" s="3"/>
      <c r="Z164" s="118">
        <f t="shared" si="3"/>
        <v>0</v>
      </c>
      <c r="AA164" s="3" t="s">
        <v>115</v>
      </c>
      <c r="AC164" s="3"/>
      <c r="AD164" s="3"/>
      <c r="AF164" s="118">
        <f t="shared" si="4"/>
        <v>0</v>
      </c>
      <c r="AG164" s="3" t="s">
        <v>115</v>
      </c>
      <c r="AH164" s="3"/>
      <c r="AI164" s="3"/>
      <c r="AJ164" s="828">
        <f t="shared" si="5"/>
        <v>4</v>
      </c>
      <c r="AL164" s="118">
        <f t="shared" si="6"/>
        <v>0</v>
      </c>
      <c r="AM164" s="3" t="s">
        <v>115</v>
      </c>
      <c r="AO164" s="3"/>
      <c r="AP164" s="3"/>
      <c r="AQ164" s="3"/>
    </row>
    <row r="165" spans="1:43" ht="12.75">
      <c r="A165" s="3"/>
      <c r="B165" s="3"/>
      <c r="C165" s="3"/>
      <c r="D165" s="1258"/>
      <c r="E165" s="1258"/>
      <c r="F165" s="118">
        <f t="shared" si="0"/>
        <v>2</v>
      </c>
      <c r="G165" s="3" t="s">
        <v>117</v>
      </c>
      <c r="I165" s="3"/>
      <c r="J165" s="223"/>
      <c r="M165" s="118">
        <f t="shared" si="1"/>
        <v>0</v>
      </c>
      <c r="N165" s="3" t="s">
        <v>117</v>
      </c>
      <c r="P165" s="3"/>
      <c r="Q165" s="3"/>
      <c r="T165" s="118">
        <f t="shared" si="2"/>
        <v>0</v>
      </c>
      <c r="U165" s="3" t="s">
        <v>117</v>
      </c>
      <c r="W165" s="3"/>
      <c r="X165" s="3"/>
      <c r="Z165" s="118">
        <f t="shared" si="3"/>
        <v>5</v>
      </c>
      <c r="AA165" s="3" t="s">
        <v>117</v>
      </c>
      <c r="AC165" s="3"/>
      <c r="AD165" s="3"/>
      <c r="AF165" s="118">
        <f t="shared" si="4"/>
        <v>0</v>
      </c>
      <c r="AG165" s="3" t="s">
        <v>117</v>
      </c>
      <c r="AH165" s="3"/>
      <c r="AI165" s="3"/>
      <c r="AJ165" s="828">
        <f t="shared" si="5"/>
        <v>7</v>
      </c>
      <c r="AL165" s="118">
        <f t="shared" si="6"/>
        <v>0</v>
      </c>
      <c r="AM165" s="3" t="s">
        <v>117</v>
      </c>
      <c r="AO165" s="3"/>
      <c r="AP165" s="3"/>
      <c r="AQ165" s="3"/>
    </row>
    <row r="166" spans="1:43" ht="12.75">
      <c r="A166" s="3"/>
      <c r="B166" s="3"/>
      <c r="C166" s="3"/>
      <c r="D166" s="1258"/>
      <c r="E166" s="1258"/>
      <c r="F166" s="118">
        <f t="shared" si="0"/>
        <v>0</v>
      </c>
      <c r="G166" s="3" t="s">
        <v>119</v>
      </c>
      <c r="I166" s="3"/>
      <c r="J166" s="223"/>
      <c r="M166" s="118">
        <f t="shared" si="1"/>
        <v>4</v>
      </c>
      <c r="N166" s="3" t="s">
        <v>119</v>
      </c>
      <c r="P166" s="3"/>
      <c r="Q166" s="3"/>
      <c r="T166" s="118">
        <f t="shared" si="2"/>
        <v>5</v>
      </c>
      <c r="U166" s="3" t="s">
        <v>119</v>
      </c>
      <c r="W166" s="3"/>
      <c r="X166" s="3"/>
      <c r="Z166" s="118">
        <f t="shared" si="3"/>
        <v>0</v>
      </c>
      <c r="AA166" s="3" t="s">
        <v>119</v>
      </c>
      <c r="AC166" s="3"/>
      <c r="AD166" s="3"/>
      <c r="AF166" s="118">
        <f t="shared" si="4"/>
        <v>0</v>
      </c>
      <c r="AG166" s="3" t="s">
        <v>119</v>
      </c>
      <c r="AH166" s="3"/>
      <c r="AI166" s="3"/>
      <c r="AJ166" s="828">
        <f t="shared" si="5"/>
        <v>9</v>
      </c>
      <c r="AL166" s="118">
        <f t="shared" si="6"/>
        <v>5</v>
      </c>
      <c r="AM166" s="3" t="s">
        <v>119</v>
      </c>
      <c r="AO166" s="3"/>
      <c r="AP166" s="3"/>
      <c r="AQ166" s="3"/>
    </row>
    <row r="167" spans="1:43" ht="12.75">
      <c r="A167" s="3"/>
      <c r="B167" s="3"/>
      <c r="C167" s="3"/>
      <c r="D167" s="1258"/>
      <c r="E167" s="1258"/>
      <c r="F167" s="118">
        <f t="shared" si="0"/>
        <v>4</v>
      </c>
      <c r="G167" s="3" t="s">
        <v>123</v>
      </c>
      <c r="I167" s="3"/>
      <c r="J167" s="223"/>
      <c r="M167" s="118">
        <f t="shared" si="1"/>
        <v>0</v>
      </c>
      <c r="N167" s="3" t="s">
        <v>123</v>
      </c>
      <c r="P167" s="3"/>
      <c r="Q167" s="3"/>
      <c r="T167" s="118">
        <f t="shared" si="2"/>
        <v>0</v>
      </c>
      <c r="U167" s="3" t="s">
        <v>123</v>
      </c>
      <c r="W167" s="3"/>
      <c r="X167" s="3"/>
      <c r="Z167" s="118">
        <f t="shared" si="3"/>
        <v>0</v>
      </c>
      <c r="AA167" s="3" t="s">
        <v>123</v>
      </c>
      <c r="AC167" s="3"/>
      <c r="AD167" s="3"/>
      <c r="AF167" s="118">
        <f t="shared" si="4"/>
        <v>0</v>
      </c>
      <c r="AG167" s="3" t="s">
        <v>123</v>
      </c>
      <c r="AH167" s="3"/>
      <c r="AI167" s="3"/>
      <c r="AJ167" s="828">
        <f t="shared" si="5"/>
        <v>4</v>
      </c>
      <c r="AL167" s="118">
        <f t="shared" si="6"/>
        <v>4</v>
      </c>
      <c r="AM167" s="3" t="s">
        <v>123</v>
      </c>
      <c r="AO167" s="3"/>
      <c r="AP167" s="3"/>
      <c r="AQ167" s="3"/>
    </row>
    <row r="168" spans="1:43" ht="12.75">
      <c r="A168" s="3"/>
      <c r="B168" s="3"/>
      <c r="C168" s="3"/>
      <c r="D168" s="1258"/>
      <c r="E168" s="1258"/>
      <c r="F168" s="118"/>
      <c r="G168" s="3"/>
      <c r="I168" s="3"/>
      <c r="J168" s="223"/>
      <c r="M168" s="118"/>
      <c r="N168" s="3"/>
      <c r="P168" s="3"/>
      <c r="Q168" s="3"/>
      <c r="T168" s="118"/>
      <c r="U168" s="3"/>
      <c r="W168" s="3"/>
      <c r="X168" s="3"/>
      <c r="Z168" s="118"/>
      <c r="AA168" s="3"/>
      <c r="AC168" s="3"/>
      <c r="AD168" s="3"/>
      <c r="AF168" s="118"/>
      <c r="AG168" s="3"/>
      <c r="AH168" s="3"/>
      <c r="AI168" s="3"/>
      <c r="AJ168" s="3"/>
      <c r="AL168" s="118"/>
      <c r="AM168" s="3"/>
      <c r="AO168" s="3"/>
      <c r="AP168" s="3"/>
      <c r="AQ168" s="3"/>
    </row>
    <row r="169" spans="1:43" ht="12.75">
      <c r="A169" s="3"/>
      <c r="B169" s="3"/>
      <c r="C169" s="3"/>
      <c r="D169" s="1258"/>
      <c r="E169" s="1258"/>
      <c r="F169" s="792">
        <f>SUM(F161:F167)</f>
        <v>7</v>
      </c>
      <c r="G169" s="792" t="s">
        <v>267</v>
      </c>
      <c r="H169" s="792"/>
      <c r="I169" s="793"/>
      <c r="J169" s="792"/>
      <c r="K169" s="793"/>
      <c r="L169" s="793"/>
      <c r="M169" s="792">
        <f>SUM(M161:M167)</f>
        <v>7</v>
      </c>
      <c r="N169" s="792" t="s">
        <v>267</v>
      </c>
      <c r="O169" s="793"/>
      <c r="P169" s="793"/>
      <c r="Q169" s="793"/>
      <c r="R169" s="793"/>
      <c r="S169" s="793"/>
      <c r="T169" s="792">
        <f>SUM(T161:T167)</f>
        <v>13</v>
      </c>
      <c r="U169" s="792" t="s">
        <v>267</v>
      </c>
      <c r="V169" s="793"/>
      <c r="W169" s="793"/>
      <c r="X169" s="793"/>
      <c r="Y169" s="793"/>
      <c r="Z169" s="792">
        <f>SUM(Z161:Z167)</f>
        <v>6</v>
      </c>
      <c r="AA169" s="792" t="s">
        <v>267</v>
      </c>
      <c r="AB169" s="793"/>
      <c r="AC169" s="793"/>
      <c r="AD169" s="793"/>
      <c r="AE169" s="793"/>
      <c r="AF169" s="792">
        <f>SUM(AF161:AF167)</f>
        <v>3</v>
      </c>
      <c r="AG169" s="792" t="s">
        <v>267</v>
      </c>
      <c r="AH169" s="793"/>
      <c r="AI169" s="793"/>
      <c r="AJ169" s="828">
        <f>F169+M169+T169+Z169+AF169</f>
        <v>36</v>
      </c>
      <c r="AK169" s="793"/>
      <c r="AL169" s="792">
        <f>SUM(AL161:AL167)</f>
        <v>9</v>
      </c>
      <c r="AM169" s="792" t="s">
        <v>267</v>
      </c>
      <c r="AO169" s="3"/>
      <c r="AP169" s="118">
        <f>F169+M169+T169+Z169+AF169+AL169</f>
        <v>45</v>
      </c>
      <c r="AQ169" s="118" t="s">
        <v>484</v>
      </c>
    </row>
    <row r="170" spans="1:43" ht="12.75">
      <c r="A170" s="3"/>
      <c r="B170" s="3"/>
      <c r="C170" s="3"/>
      <c r="D170" s="1258"/>
      <c r="E170" s="1258"/>
      <c r="F170" s="118"/>
      <c r="G170" s="3"/>
      <c r="I170" s="3"/>
      <c r="J170" s="3"/>
      <c r="M170" s="118"/>
      <c r="N170" s="3"/>
      <c r="P170" s="3"/>
      <c r="Q170" s="3"/>
      <c r="T170" s="118"/>
      <c r="U170" s="3"/>
      <c r="W170" s="3"/>
      <c r="X170" s="3"/>
      <c r="Z170" s="118"/>
      <c r="AA170" s="3"/>
      <c r="AC170" s="3"/>
      <c r="AD170" s="3"/>
      <c r="AF170" s="118"/>
      <c r="AG170" s="3"/>
      <c r="AH170" s="3"/>
      <c r="AI170" s="3"/>
      <c r="AJ170" s="3"/>
      <c r="AL170" s="118"/>
      <c r="AM170" s="3"/>
      <c r="AO170" s="3"/>
      <c r="AP170" s="3"/>
      <c r="AQ170" s="3"/>
    </row>
    <row r="171" spans="1:43" ht="12.75">
      <c r="A171" s="3"/>
      <c r="B171" s="3"/>
      <c r="C171" s="3"/>
      <c r="D171" s="1258"/>
      <c r="E171" s="1258"/>
      <c r="F171" s="118"/>
      <c r="G171" s="3"/>
      <c r="I171" s="3"/>
      <c r="J171" s="3"/>
      <c r="M171" s="118"/>
      <c r="N171" s="3"/>
      <c r="P171" s="3"/>
      <c r="Q171" s="3"/>
      <c r="T171" s="118"/>
      <c r="U171" s="3"/>
      <c r="W171" s="3"/>
      <c r="X171" s="3"/>
      <c r="Z171" s="118"/>
      <c r="AA171" s="3"/>
      <c r="AC171" s="3"/>
      <c r="AD171" s="3"/>
      <c r="AF171" s="118"/>
      <c r="AG171" s="3"/>
      <c r="AH171" s="3"/>
      <c r="AI171" s="3"/>
      <c r="AJ171" s="3"/>
      <c r="AL171" s="118"/>
      <c r="AM171" s="3"/>
      <c r="AO171" s="3"/>
      <c r="AP171" s="3"/>
      <c r="AQ171" s="3"/>
    </row>
    <row r="172" spans="1:43" ht="12.75">
      <c r="A172" s="3"/>
      <c r="B172" s="3"/>
      <c r="C172" s="3"/>
      <c r="D172" s="1258"/>
      <c r="E172" s="1258"/>
      <c r="F172" s="118"/>
      <c r="G172" s="3"/>
      <c r="I172" s="3"/>
      <c r="J172" s="3"/>
      <c r="M172" s="118"/>
      <c r="N172" s="3"/>
      <c r="P172" s="3"/>
      <c r="Q172" s="3"/>
      <c r="T172" s="118"/>
      <c r="U172" s="3"/>
      <c r="W172" s="3"/>
      <c r="X172" s="3"/>
      <c r="Z172" s="118"/>
      <c r="AA172" s="3"/>
      <c r="AC172" s="3"/>
      <c r="AD172" s="3"/>
      <c r="AF172" s="118"/>
      <c r="AG172" s="3"/>
      <c r="AH172" s="3"/>
      <c r="AI172" s="3"/>
      <c r="AJ172" s="3"/>
      <c r="AL172" s="118"/>
      <c r="AM172" s="3"/>
      <c r="AO172" s="3"/>
      <c r="AP172" s="3"/>
      <c r="AQ172" s="3"/>
    </row>
    <row r="173" spans="1:43" ht="12.75">
      <c r="A173" s="3"/>
      <c r="B173" s="3"/>
      <c r="C173" s="3"/>
      <c r="D173" s="1258"/>
      <c r="E173" s="1258"/>
      <c r="F173" s="118">
        <f>COUNTIF($F$5:$F$156,"GREY(T)")</f>
        <v>0</v>
      </c>
      <c r="G173" s="118" t="s">
        <v>481</v>
      </c>
      <c r="I173" s="3"/>
      <c r="J173" s="110"/>
      <c r="K173" s="228"/>
      <c r="L173" s="228"/>
      <c r="M173" s="118">
        <f>COUNTIF($M$5:$M$156,N173)</f>
        <v>6</v>
      </c>
      <c r="N173" s="164" t="s">
        <v>127</v>
      </c>
      <c r="O173" s="110"/>
      <c r="P173" s="110"/>
      <c r="Q173" s="110"/>
      <c r="R173" s="228"/>
      <c r="S173" s="228"/>
      <c r="T173" s="118">
        <f>COUNTIF($T$5:$T$156,U173)</f>
        <v>5</v>
      </c>
      <c r="U173" s="164" t="s">
        <v>294</v>
      </c>
      <c r="V173" s="110"/>
      <c r="W173" s="110"/>
      <c r="X173" s="110"/>
      <c r="Y173" s="228"/>
      <c r="Z173" s="118">
        <f>COUNTIF($Z$5:$Z$156,AA173)</f>
        <v>6</v>
      </c>
      <c r="AA173" s="118" t="s">
        <v>478</v>
      </c>
      <c r="AC173" s="3"/>
      <c r="AD173" s="110"/>
      <c r="AE173" s="228"/>
      <c r="AF173" s="118">
        <f>COUNTIF($AF$5:$AF$156,AG173)</f>
        <v>3</v>
      </c>
      <c r="AG173" s="164" t="s">
        <v>289</v>
      </c>
      <c r="AH173" s="110"/>
      <c r="AI173" s="110"/>
      <c r="AJ173" s="110"/>
      <c r="AK173" s="228"/>
      <c r="AL173" s="118">
        <f>COUNTIF($AL$5:$AL$156,AM173)</f>
        <v>2</v>
      </c>
      <c r="AM173" s="3" t="s">
        <v>125</v>
      </c>
      <c r="AO173" s="3"/>
      <c r="AP173" s="3"/>
      <c r="AQ173" s="3"/>
    </row>
    <row r="174" spans="1:43" ht="12.75">
      <c r="A174" s="3"/>
      <c r="B174" s="3"/>
      <c r="C174" s="3"/>
      <c r="D174" s="1258"/>
      <c r="E174" s="1258"/>
      <c r="F174" s="118">
        <f>COUNTIF($F$5:$F$156,G174)</f>
        <v>2</v>
      </c>
      <c r="G174" s="118" t="s">
        <v>482</v>
      </c>
      <c r="I174" s="3"/>
      <c r="J174" s="3"/>
      <c r="M174" s="118">
        <f>COUNTIF($M$5:$M$156,N174)</f>
        <v>0</v>
      </c>
      <c r="N174" s="118" t="s">
        <v>432</v>
      </c>
      <c r="P174" s="3"/>
      <c r="Q174" s="3"/>
      <c r="T174" s="118">
        <f>COUNTIF($T$5:$T$156,U174)</f>
        <v>0</v>
      </c>
      <c r="U174" s="118" t="s">
        <v>295</v>
      </c>
      <c r="W174" s="3"/>
      <c r="X174" s="3"/>
      <c r="Z174" s="118">
        <f>COUNTIF($Z$5:$Z$156,AA174)</f>
        <v>0</v>
      </c>
      <c r="AA174" s="118" t="s">
        <v>479</v>
      </c>
      <c r="AC174" s="3"/>
      <c r="AD174" s="3"/>
      <c r="AF174" s="118"/>
      <c r="AG174" s="3"/>
      <c r="AH174" s="3"/>
      <c r="AI174" s="3"/>
      <c r="AJ174" s="3"/>
      <c r="AL174" s="118">
        <f>COUNTIF($AL$5:$AL157,AM174)</f>
        <v>5</v>
      </c>
      <c r="AM174" s="3" t="s">
        <v>219</v>
      </c>
      <c r="AO174" s="3"/>
      <c r="AP174" s="3"/>
      <c r="AQ174" s="3"/>
    </row>
    <row r="175" spans="1:43" ht="12.75">
      <c r="A175" s="3"/>
      <c r="B175" s="3"/>
      <c r="C175" s="3"/>
      <c r="D175" s="1258"/>
      <c r="E175" s="1258"/>
      <c r="F175" s="118">
        <f>COUNTIF($F$5:$F$156,"GREY(T/P)")</f>
        <v>0</v>
      </c>
      <c r="G175" s="118" t="s">
        <v>483</v>
      </c>
      <c r="I175" s="3"/>
      <c r="J175" s="3"/>
      <c r="M175" s="118">
        <f>COUNTIF($M$5:$M$156,N175)</f>
        <v>1</v>
      </c>
      <c r="N175" s="118" t="s">
        <v>433</v>
      </c>
      <c r="P175" s="3"/>
      <c r="Q175" s="3"/>
      <c r="T175" s="118">
        <f>COUNTIF($T$5:$T$156,U175)</f>
        <v>4</v>
      </c>
      <c r="U175" s="118" t="s">
        <v>372</v>
      </c>
      <c r="W175" s="3"/>
      <c r="X175" s="3"/>
      <c r="Z175" s="118"/>
      <c r="AA175" s="3"/>
      <c r="AC175" s="3"/>
      <c r="AD175" s="3"/>
      <c r="AF175" s="118"/>
      <c r="AG175" s="3"/>
      <c r="AH175" s="3"/>
      <c r="AI175" s="3"/>
      <c r="AJ175" s="3"/>
      <c r="AL175" s="118">
        <f>COUNTIF($AL$5:$AL157,AM175)</f>
        <v>2</v>
      </c>
      <c r="AM175" s="3" t="s">
        <v>298</v>
      </c>
      <c r="AO175" s="3"/>
      <c r="AP175" s="3"/>
      <c r="AQ175" s="3"/>
    </row>
    <row r="176" spans="1:43" ht="12.75">
      <c r="A176" s="3"/>
      <c r="B176" s="3"/>
      <c r="C176" s="3"/>
      <c r="D176" s="1258"/>
      <c r="E176" s="1258"/>
      <c r="F176" s="118">
        <f>COUNTIF($F$5:$F$156,"SCOT")</f>
        <v>5</v>
      </c>
      <c r="G176" s="118" t="s">
        <v>124</v>
      </c>
      <c r="I176" s="3"/>
      <c r="J176" s="3"/>
      <c r="M176" s="118"/>
      <c r="N176" s="118"/>
      <c r="P176" s="3"/>
      <c r="Q176" s="3"/>
      <c r="T176" s="118">
        <f>COUNTIF($T$5:$T$156,U176)</f>
        <v>4</v>
      </c>
      <c r="U176" s="118" t="s">
        <v>371</v>
      </c>
      <c r="W176" s="3"/>
      <c r="X176" s="3"/>
      <c r="Z176" s="118"/>
      <c r="AA176" s="3"/>
      <c r="AC176" s="3"/>
      <c r="AD176" s="3"/>
      <c r="AF176" s="118"/>
      <c r="AG176" s="3"/>
      <c r="AH176" s="3"/>
      <c r="AI176" s="3"/>
      <c r="AJ176" s="3"/>
      <c r="AL176" s="118"/>
      <c r="AM176" s="3"/>
      <c r="AO176" s="3"/>
      <c r="AP176" s="3"/>
      <c r="AQ176" s="3"/>
    </row>
    <row r="177" spans="1:43" ht="12.75">
      <c r="A177" s="3"/>
      <c r="B177" s="3"/>
      <c r="C177" s="3"/>
      <c r="D177" s="1258"/>
      <c r="E177" s="1258"/>
      <c r="F177" s="118"/>
      <c r="G177" s="3"/>
      <c r="I177" s="3"/>
      <c r="J177" s="3"/>
      <c r="M177" s="118"/>
      <c r="N177" s="3"/>
      <c r="P177" s="3"/>
      <c r="Q177" s="3"/>
      <c r="T177" s="118">
        <f>COUNTIF($T$5:$T$156,U177)</f>
        <v>0</v>
      </c>
      <c r="U177" s="1679" t="s">
        <v>596</v>
      </c>
      <c r="W177" s="3"/>
      <c r="X177" s="3"/>
      <c r="Z177" s="118"/>
      <c r="AA177" s="3"/>
      <c r="AC177" s="3"/>
      <c r="AD177" s="3"/>
      <c r="AF177" s="118"/>
      <c r="AG177" s="3"/>
      <c r="AH177" s="3"/>
      <c r="AI177" s="3"/>
      <c r="AJ177" s="3"/>
      <c r="AL177" s="1338"/>
      <c r="AM177" s="121"/>
      <c r="AO177" s="3"/>
      <c r="AP177" s="3"/>
      <c r="AQ177" s="3"/>
    </row>
    <row r="178" spans="1:43" ht="12.75">
      <c r="A178" s="3"/>
      <c r="B178" s="3"/>
      <c r="C178" s="3"/>
      <c r="D178" s="1258"/>
      <c r="E178" s="1258"/>
      <c r="F178" s="118"/>
      <c r="G178" s="3"/>
      <c r="I178" s="3"/>
      <c r="J178" s="3"/>
      <c r="M178" s="118"/>
      <c r="N178" s="3"/>
      <c r="P178" s="3"/>
      <c r="Q178" s="3"/>
      <c r="T178" s="118"/>
      <c r="U178" s="118"/>
      <c r="W178" s="3"/>
      <c r="X178" s="3"/>
      <c r="Z178" s="118"/>
      <c r="AA178" s="3"/>
      <c r="AC178" s="3"/>
      <c r="AD178" s="3"/>
      <c r="AF178" s="118"/>
      <c r="AG178" s="3"/>
      <c r="AH178" s="3"/>
      <c r="AI178" s="3"/>
      <c r="AJ178" s="3"/>
      <c r="AL178" s="1338"/>
      <c r="AM178" s="121"/>
      <c r="AO178" s="3"/>
      <c r="AP178" s="3"/>
      <c r="AQ178" s="3"/>
    </row>
    <row r="179" spans="1:44" ht="12.75">
      <c r="A179" s="118"/>
      <c r="B179" s="118"/>
      <c r="C179" s="118"/>
      <c r="D179" s="1269"/>
      <c r="E179" s="1269"/>
      <c r="F179" s="792">
        <f>SUM(F173:F176)</f>
        <v>7</v>
      </c>
      <c r="G179" s="792" t="s">
        <v>267</v>
      </c>
      <c r="H179" s="792"/>
      <c r="I179" s="792"/>
      <c r="J179" s="792"/>
      <c r="K179" s="792"/>
      <c r="L179" s="792"/>
      <c r="M179" s="792">
        <f>SUM(M173:M176)</f>
        <v>7</v>
      </c>
      <c r="N179" s="792" t="s">
        <v>267</v>
      </c>
      <c r="O179" s="792"/>
      <c r="P179" s="792"/>
      <c r="Q179" s="792"/>
      <c r="R179" s="792"/>
      <c r="S179" s="792"/>
      <c r="T179" s="792">
        <f>SUM(T173:T177)</f>
        <v>13</v>
      </c>
      <c r="U179" s="792" t="s">
        <v>267</v>
      </c>
      <c r="V179" s="792"/>
      <c r="W179" s="792"/>
      <c r="X179" s="792"/>
      <c r="Y179" s="792"/>
      <c r="Z179" s="792">
        <f>SUM(Z173:Z176)</f>
        <v>6</v>
      </c>
      <c r="AA179" s="792" t="s">
        <v>267</v>
      </c>
      <c r="AB179" s="792"/>
      <c r="AC179" s="792"/>
      <c r="AD179" s="792"/>
      <c r="AE179" s="792"/>
      <c r="AF179" s="792">
        <f>SUM(AF173:AF176)</f>
        <v>3</v>
      </c>
      <c r="AG179" s="792" t="s">
        <v>267</v>
      </c>
      <c r="AH179" s="792"/>
      <c r="AI179" s="792"/>
      <c r="AJ179" s="792"/>
      <c r="AK179" s="792"/>
      <c r="AL179" s="792">
        <f>SUM(AL173:AL176)</f>
        <v>9</v>
      </c>
      <c r="AM179" s="792" t="s">
        <v>267</v>
      </c>
      <c r="AN179" s="118"/>
      <c r="AO179" s="118"/>
      <c r="AP179" s="118"/>
      <c r="AQ179" s="118"/>
      <c r="AR179" s="118"/>
    </row>
    <row r="180" spans="1:44" ht="12.75">
      <c r="A180" s="3"/>
      <c r="B180" s="3"/>
      <c r="C180" s="3"/>
      <c r="D180" s="1258"/>
      <c r="E180" s="1258"/>
      <c r="F180" s="118"/>
      <c r="G180" s="3"/>
      <c r="I180" s="3"/>
      <c r="J180" s="3"/>
      <c r="M180" s="118"/>
      <c r="N180" s="3"/>
      <c r="P180" s="3"/>
      <c r="Q180" s="3"/>
      <c r="T180" s="118"/>
      <c r="U180" s="3"/>
      <c r="W180" s="3"/>
      <c r="X180" s="3"/>
      <c r="Z180" s="118"/>
      <c r="AA180" s="3"/>
      <c r="AC180" s="3"/>
      <c r="AD180" s="3"/>
      <c r="AF180" s="118"/>
      <c r="AG180" s="3"/>
      <c r="AH180" s="3"/>
      <c r="AI180" s="3"/>
      <c r="AJ180" s="3"/>
      <c r="AL180" s="1338"/>
      <c r="AM180" s="121"/>
      <c r="AO180" s="3"/>
      <c r="AP180" s="3"/>
      <c r="AQ180" s="3"/>
      <c r="AR180" s="3"/>
    </row>
    <row r="181" spans="1:43" ht="12.75">
      <c r="A181" s="118"/>
      <c r="B181" s="118"/>
      <c r="C181" s="118"/>
      <c r="D181" s="1269"/>
      <c r="E181" s="1269"/>
      <c r="F181" s="794">
        <f>SUM($F$169-$F$191)</f>
        <v>5</v>
      </c>
      <c r="G181" s="794" t="s">
        <v>241</v>
      </c>
      <c r="H181" s="794"/>
      <c r="I181" s="794"/>
      <c r="J181" s="794"/>
      <c r="K181" s="794"/>
      <c r="L181" s="794"/>
      <c r="M181" s="794">
        <f>SUM($M$169-$M$191)</f>
        <v>7</v>
      </c>
      <c r="N181" s="794"/>
      <c r="O181" s="794"/>
      <c r="P181" s="794"/>
      <c r="Q181" s="794"/>
      <c r="R181" s="794"/>
      <c r="S181" s="794"/>
      <c r="T181" s="794">
        <f>SUM($T$169-$T$191)</f>
        <v>13</v>
      </c>
      <c r="U181" s="794" t="s">
        <v>485</v>
      </c>
      <c r="V181" s="794"/>
      <c r="W181" s="794"/>
      <c r="X181" s="794"/>
      <c r="Y181" s="794"/>
      <c r="Z181" s="794"/>
      <c r="AA181" s="794"/>
      <c r="AB181" s="794"/>
      <c r="AC181" s="794"/>
      <c r="AD181" s="794"/>
      <c r="AE181" s="794"/>
      <c r="AF181" s="794"/>
      <c r="AG181" s="794"/>
      <c r="AH181" s="794"/>
      <c r="AI181" s="794"/>
      <c r="AJ181" s="794"/>
      <c r="AK181" s="794"/>
      <c r="AL181" s="794"/>
      <c r="AM181" s="794"/>
      <c r="AO181" s="3"/>
      <c r="AP181" s="3"/>
      <c r="AQ181" s="3"/>
    </row>
    <row r="182" spans="1:43" ht="13.5" thickBot="1">
      <c r="A182" s="118"/>
      <c r="B182" s="118"/>
      <c r="C182" s="118"/>
      <c r="D182" s="1269"/>
      <c r="E182" s="1269"/>
      <c r="F182" s="118"/>
      <c r="G182" s="118"/>
      <c r="H182" s="118"/>
      <c r="I182" s="118"/>
      <c r="J182" s="118"/>
      <c r="K182" s="229"/>
      <c r="L182" s="229"/>
      <c r="M182" s="118"/>
      <c r="N182" s="118"/>
      <c r="O182" s="118"/>
      <c r="P182" s="118"/>
      <c r="Q182" s="118"/>
      <c r="R182" s="229"/>
      <c r="S182" s="229"/>
      <c r="T182" s="118"/>
      <c r="U182" s="118"/>
      <c r="V182" s="118"/>
      <c r="W182" s="118"/>
      <c r="X182" s="118"/>
      <c r="Y182" s="229"/>
      <c r="Z182" s="118"/>
      <c r="AA182" s="118"/>
      <c r="AB182" s="118"/>
      <c r="AC182" s="118"/>
      <c r="AD182" s="118"/>
      <c r="AE182" s="229"/>
      <c r="AF182" s="118"/>
      <c r="AG182" s="118"/>
      <c r="AH182" s="118"/>
      <c r="AI182" s="118"/>
      <c r="AJ182" s="829">
        <f>AJ183</f>
        <v>0</v>
      </c>
      <c r="AK182" s="229"/>
      <c r="AL182" s="118"/>
      <c r="AM182" s="118"/>
      <c r="AO182" s="3"/>
      <c r="AP182" s="118"/>
      <c r="AQ182" s="118"/>
    </row>
    <row r="183" spans="1:43" ht="12.75">
      <c r="A183" s="118"/>
      <c r="B183" s="118"/>
      <c r="C183" s="118"/>
      <c r="D183" s="1269"/>
      <c r="E183" s="1269"/>
      <c r="F183" s="118">
        <f>COUNTIF($E$5:$E$156,"Mon(night)")</f>
        <v>0</v>
      </c>
      <c r="G183" s="3" t="s">
        <v>126</v>
      </c>
      <c r="H183" s="118"/>
      <c r="I183" s="118"/>
      <c r="J183" s="118"/>
      <c r="K183" s="229"/>
      <c r="L183" s="229"/>
      <c r="M183" s="118"/>
      <c r="N183" s="3" t="s">
        <v>126</v>
      </c>
      <c r="O183" s="118"/>
      <c r="P183" s="118"/>
      <c r="Q183" s="118"/>
      <c r="R183" s="229"/>
      <c r="S183" s="229"/>
      <c r="T183" s="787">
        <f>COUNTIF($S$5:$S$157,"Mon(night)")</f>
        <v>0</v>
      </c>
      <c r="U183" s="6" t="s">
        <v>126</v>
      </c>
      <c r="V183" s="31"/>
      <c r="W183" s="31"/>
      <c r="X183" s="31"/>
      <c r="Y183" s="805"/>
      <c r="Z183" s="806">
        <f>COUNTIF($S$5:$S$156,"Mon(sand)")</f>
        <v>0</v>
      </c>
      <c r="AA183" s="221" t="s">
        <v>126</v>
      </c>
      <c r="AB183" s="806"/>
      <c r="AC183" s="806"/>
      <c r="AD183" s="806"/>
      <c r="AE183" s="805"/>
      <c r="AF183" s="806">
        <f>T161-T183</f>
        <v>1</v>
      </c>
      <c r="AG183" s="221" t="s">
        <v>126</v>
      </c>
      <c r="AH183" s="806"/>
      <c r="AI183" s="806"/>
      <c r="AJ183" s="828">
        <f aca="true" t="shared" si="7" ref="AJ183:AJ189">F183+T183</f>
        <v>0</v>
      </c>
      <c r="AK183" s="229"/>
      <c r="AL183" s="118"/>
      <c r="AM183" s="3" t="s">
        <v>126</v>
      </c>
      <c r="AO183" s="3"/>
      <c r="AP183" s="3"/>
      <c r="AQ183" s="3"/>
    </row>
    <row r="184" spans="1:43" ht="12.75">
      <c r="A184" s="118"/>
      <c r="B184" s="118"/>
      <c r="C184" s="118"/>
      <c r="D184" s="229"/>
      <c r="E184" s="229"/>
      <c r="F184" s="118">
        <f>COUNTIF($E$5:$E$156,"Tue(night)")</f>
        <v>0</v>
      </c>
      <c r="G184" s="3" t="s">
        <v>109</v>
      </c>
      <c r="H184" s="118"/>
      <c r="I184" s="118"/>
      <c r="J184" s="118"/>
      <c r="K184" s="229"/>
      <c r="L184" s="229"/>
      <c r="M184" s="118"/>
      <c r="N184" s="3" t="s">
        <v>109</v>
      </c>
      <c r="O184" s="118"/>
      <c r="P184" s="118"/>
      <c r="Q184" s="118"/>
      <c r="R184" s="229"/>
      <c r="S184" s="229"/>
      <c r="T184" s="787">
        <f>COUNTIF($S$5:$S$156,"Tue(night)")</f>
        <v>0</v>
      </c>
      <c r="U184" s="6" t="s">
        <v>109</v>
      </c>
      <c r="V184" s="31"/>
      <c r="W184" s="31"/>
      <c r="X184" s="31"/>
      <c r="Y184" s="129"/>
      <c r="Z184" s="31">
        <f>COUNTIF($S$5:$S$156,"Tue(sand)")</f>
        <v>0</v>
      </c>
      <c r="AA184" s="6" t="s">
        <v>109</v>
      </c>
      <c r="AB184" s="31"/>
      <c r="AC184" s="31"/>
      <c r="AD184" s="31"/>
      <c r="AE184" s="129"/>
      <c r="AF184" s="31">
        <f aca="true" t="shared" si="8" ref="AF184:AF189">T162-T184</f>
        <v>3</v>
      </c>
      <c r="AG184" s="6" t="s">
        <v>109</v>
      </c>
      <c r="AH184" s="31"/>
      <c r="AI184" s="31"/>
      <c r="AJ184" s="828">
        <f t="shared" si="7"/>
        <v>0</v>
      </c>
      <c r="AK184" s="229"/>
      <c r="AL184" s="118"/>
      <c r="AM184" s="3" t="s">
        <v>109</v>
      </c>
      <c r="AO184" s="3"/>
      <c r="AP184" s="3"/>
      <c r="AQ184" s="3"/>
    </row>
    <row r="185" spans="1:43" ht="12.75">
      <c r="A185" s="118"/>
      <c r="B185" s="118"/>
      <c r="C185" s="118"/>
      <c r="D185" s="229"/>
      <c r="E185" s="229"/>
      <c r="F185" s="118">
        <f>COUNTIF($E$5:$E$156,"Wed(night)")</f>
        <v>0</v>
      </c>
      <c r="G185" s="3" t="s">
        <v>112</v>
      </c>
      <c r="H185" s="118"/>
      <c r="I185" s="118"/>
      <c r="J185" s="118"/>
      <c r="K185" s="229"/>
      <c r="L185" s="229"/>
      <c r="M185" s="118"/>
      <c r="N185" s="3" t="s">
        <v>112</v>
      </c>
      <c r="O185" s="118"/>
      <c r="P185" s="118"/>
      <c r="Q185" s="118"/>
      <c r="R185" s="229"/>
      <c r="S185" s="229"/>
      <c r="T185" s="787">
        <f>COUNTIF($S$5:$S$156,"Wed(night)")</f>
        <v>0</v>
      </c>
      <c r="U185" s="6" t="s">
        <v>112</v>
      </c>
      <c r="V185" s="31"/>
      <c r="W185" s="31"/>
      <c r="X185" s="31"/>
      <c r="Y185" s="129"/>
      <c r="Z185" s="31">
        <f>COUNTIF($S$5:$S$156,"Wed(sand)")</f>
        <v>0</v>
      </c>
      <c r="AA185" s="6" t="s">
        <v>112</v>
      </c>
      <c r="AB185" s="31"/>
      <c r="AC185" s="31"/>
      <c r="AD185" s="31"/>
      <c r="AE185" s="129"/>
      <c r="AF185" s="31">
        <f t="shared" si="8"/>
        <v>0</v>
      </c>
      <c r="AG185" s="6" t="s">
        <v>112</v>
      </c>
      <c r="AH185" s="31"/>
      <c r="AI185" s="31"/>
      <c r="AJ185" s="828">
        <f t="shared" si="7"/>
        <v>0</v>
      </c>
      <c r="AK185" s="229"/>
      <c r="AL185" s="118"/>
      <c r="AM185" s="3" t="s">
        <v>112</v>
      </c>
      <c r="AO185" s="3"/>
      <c r="AP185" s="3"/>
      <c r="AQ185" s="3"/>
    </row>
    <row r="186" spans="1:43" ht="12.75">
      <c r="A186" s="118"/>
      <c r="B186" s="118"/>
      <c r="C186" s="118"/>
      <c r="D186" s="229"/>
      <c r="E186" s="229"/>
      <c r="F186" s="118">
        <f>COUNTIF($E$5:$E$156,"Thu(night)")</f>
        <v>0</v>
      </c>
      <c r="G186" s="3" t="s">
        <v>115</v>
      </c>
      <c r="H186" s="118"/>
      <c r="I186" s="118"/>
      <c r="J186" s="118"/>
      <c r="K186" s="229"/>
      <c r="L186" s="229"/>
      <c r="M186" s="118"/>
      <c r="N186" s="3" t="s">
        <v>115</v>
      </c>
      <c r="O186" s="118"/>
      <c r="P186" s="118"/>
      <c r="Q186" s="118"/>
      <c r="R186" s="229"/>
      <c r="S186" s="229"/>
      <c r="T186" s="787">
        <f>COUNTIF($S$5:$S$156,"Thu(night)")</f>
        <v>0</v>
      </c>
      <c r="U186" s="6" t="s">
        <v>115</v>
      </c>
      <c r="V186" s="31"/>
      <c r="W186" s="31"/>
      <c r="X186" s="31"/>
      <c r="Y186" s="129"/>
      <c r="Z186" s="31">
        <f>COUNTIF($S$5:$S$156,"Thu(sand)")</f>
        <v>0</v>
      </c>
      <c r="AA186" s="6" t="s">
        <v>115</v>
      </c>
      <c r="AB186" s="31"/>
      <c r="AC186" s="31"/>
      <c r="AD186" s="31"/>
      <c r="AE186" s="129"/>
      <c r="AF186" s="31">
        <f t="shared" si="8"/>
        <v>4</v>
      </c>
      <c r="AG186" s="6" t="s">
        <v>115</v>
      </c>
      <c r="AH186" s="31"/>
      <c r="AI186" s="31"/>
      <c r="AJ186" s="828">
        <f t="shared" si="7"/>
        <v>0</v>
      </c>
      <c r="AK186" s="229"/>
      <c r="AL186" s="118"/>
      <c r="AM186" s="3" t="s">
        <v>115</v>
      </c>
      <c r="AO186" s="3"/>
      <c r="AP186" s="3"/>
      <c r="AQ186" s="3"/>
    </row>
    <row r="187" spans="1:43" ht="12.75">
      <c r="A187" s="118"/>
      <c r="B187" s="118"/>
      <c r="C187" s="118"/>
      <c r="D187" s="229"/>
      <c r="E187" s="229"/>
      <c r="F187" s="118">
        <f>COUNTIF($E$5:$E$156,"Fri(night)")</f>
        <v>2</v>
      </c>
      <c r="G187" s="3" t="s">
        <v>117</v>
      </c>
      <c r="H187" s="118"/>
      <c r="I187" s="118"/>
      <c r="J187" s="118"/>
      <c r="K187" s="229"/>
      <c r="L187" s="229"/>
      <c r="M187" s="118"/>
      <c r="N187" s="3" t="s">
        <v>117</v>
      </c>
      <c r="O187" s="118"/>
      <c r="P187" s="118"/>
      <c r="Q187" s="118"/>
      <c r="R187" s="229"/>
      <c r="S187" s="229"/>
      <c r="T187" s="787">
        <f>COUNTIF($S$5:$S$156,"Fri(night)")</f>
        <v>0</v>
      </c>
      <c r="U187" s="6" t="s">
        <v>117</v>
      </c>
      <c r="V187" s="31"/>
      <c r="W187" s="31"/>
      <c r="X187" s="31"/>
      <c r="Y187" s="129"/>
      <c r="Z187" s="31">
        <f>COUNTIF($S$5:$S$156,"Fri(sand)")</f>
        <v>0</v>
      </c>
      <c r="AA187" s="6" t="s">
        <v>117</v>
      </c>
      <c r="AB187" s="31"/>
      <c r="AC187" s="31"/>
      <c r="AD187" s="31"/>
      <c r="AE187" s="129"/>
      <c r="AF187" s="31">
        <f t="shared" si="8"/>
        <v>0</v>
      </c>
      <c r="AG187" s="6" t="s">
        <v>117</v>
      </c>
      <c r="AH187" s="31"/>
      <c r="AI187" s="31"/>
      <c r="AJ187" s="828">
        <f t="shared" si="7"/>
        <v>2</v>
      </c>
      <c r="AK187" s="229"/>
      <c r="AL187" s="118"/>
      <c r="AM187" s="3" t="s">
        <v>117</v>
      </c>
      <c r="AO187" s="3"/>
      <c r="AP187" s="3"/>
      <c r="AQ187" s="3"/>
    </row>
    <row r="188" spans="1:43" ht="12.75">
      <c r="A188" s="118"/>
      <c r="B188" s="118"/>
      <c r="C188" s="118"/>
      <c r="D188" s="229"/>
      <c r="E188" s="229"/>
      <c r="F188" s="118">
        <f>COUNTIF($E$5:$E$156,"Sat(night)")</f>
        <v>0</v>
      </c>
      <c r="G188" s="3" t="s">
        <v>119</v>
      </c>
      <c r="H188" s="118"/>
      <c r="I188" s="118"/>
      <c r="J188" s="118"/>
      <c r="K188" s="229"/>
      <c r="L188" s="229"/>
      <c r="M188" s="118"/>
      <c r="N188" s="3" t="s">
        <v>119</v>
      </c>
      <c r="O188" s="118"/>
      <c r="P188" s="118"/>
      <c r="Q188" s="118"/>
      <c r="R188" s="229"/>
      <c r="S188" s="229"/>
      <c r="T188" s="787">
        <f>COUNTIF($S$5:$S$156,"Sat(night)")</f>
        <v>0</v>
      </c>
      <c r="U188" s="6" t="s">
        <v>119</v>
      </c>
      <c r="V188" s="31"/>
      <c r="W188" s="31"/>
      <c r="X188" s="31"/>
      <c r="Y188" s="129"/>
      <c r="Z188" s="31">
        <f>COUNTIF($S$5:$S$156,"Sat(sand)")</f>
        <v>0</v>
      </c>
      <c r="AA188" s="6" t="s">
        <v>119</v>
      </c>
      <c r="AB188" s="31"/>
      <c r="AC188" s="31"/>
      <c r="AD188" s="31"/>
      <c r="AE188" s="129"/>
      <c r="AF188" s="31">
        <f t="shared" si="8"/>
        <v>5</v>
      </c>
      <c r="AG188" s="6" t="s">
        <v>119</v>
      </c>
      <c r="AH188" s="31"/>
      <c r="AI188" s="31"/>
      <c r="AJ188" s="828">
        <f t="shared" si="7"/>
        <v>0</v>
      </c>
      <c r="AK188" s="229"/>
      <c r="AL188" s="118"/>
      <c r="AM188" s="3" t="s">
        <v>119</v>
      </c>
      <c r="AO188" s="3"/>
      <c r="AP188" s="3"/>
      <c r="AQ188" s="3"/>
    </row>
    <row r="189" spans="1:43" ht="12.75">
      <c r="A189" s="118"/>
      <c r="B189" s="118"/>
      <c r="C189" s="118"/>
      <c r="D189" s="229"/>
      <c r="E189" s="229"/>
      <c r="F189" s="118">
        <f>COUNTIF($E$5:$E$156,"Sun(night)")</f>
        <v>0</v>
      </c>
      <c r="G189" s="3" t="s">
        <v>123</v>
      </c>
      <c r="H189" s="118"/>
      <c r="I189" s="118"/>
      <c r="J189" s="118"/>
      <c r="K189" s="229"/>
      <c r="L189" s="229"/>
      <c r="M189" s="118"/>
      <c r="N189" s="3" t="s">
        <v>123</v>
      </c>
      <c r="O189" s="118"/>
      <c r="P189" s="118"/>
      <c r="Q189" s="118"/>
      <c r="R189" s="229"/>
      <c r="S189" s="229"/>
      <c r="T189" s="787">
        <f>COUNTIF($S$5:$S$156,"Sun(night)")</f>
        <v>0</v>
      </c>
      <c r="U189" s="6" t="s">
        <v>123</v>
      </c>
      <c r="V189" s="31"/>
      <c r="W189" s="31"/>
      <c r="X189" s="31"/>
      <c r="Y189" s="129"/>
      <c r="Z189" s="31">
        <f>COUNTIF($S$5:$S$156,"Sun(sand)")</f>
        <v>0</v>
      </c>
      <c r="AA189" s="6" t="s">
        <v>123</v>
      </c>
      <c r="AB189" s="31"/>
      <c r="AC189" s="31"/>
      <c r="AD189" s="31"/>
      <c r="AE189" s="129"/>
      <c r="AF189" s="31">
        <f t="shared" si="8"/>
        <v>0</v>
      </c>
      <c r="AG189" s="6" t="s">
        <v>123</v>
      </c>
      <c r="AH189" s="31"/>
      <c r="AI189" s="31"/>
      <c r="AJ189" s="828">
        <f t="shared" si="7"/>
        <v>0</v>
      </c>
      <c r="AK189" s="229"/>
      <c r="AL189" s="118"/>
      <c r="AM189" s="3" t="s">
        <v>123</v>
      </c>
      <c r="AO189" s="3"/>
      <c r="AP189" s="3"/>
      <c r="AQ189" s="3"/>
    </row>
    <row r="190" spans="1:43" ht="12.75">
      <c r="A190" s="118"/>
      <c r="B190" s="118"/>
      <c r="C190" s="118"/>
      <c r="D190" s="229"/>
      <c r="E190" s="229"/>
      <c r="F190" s="118"/>
      <c r="G190" s="118"/>
      <c r="H190" s="118"/>
      <c r="I190" s="118"/>
      <c r="J190" s="118"/>
      <c r="K190" s="229"/>
      <c r="L190" s="229"/>
      <c r="M190" s="118"/>
      <c r="N190" s="118"/>
      <c r="O190" s="118"/>
      <c r="P190" s="118"/>
      <c r="Q190" s="118"/>
      <c r="R190" s="229"/>
      <c r="S190" s="229"/>
      <c r="T190" s="787"/>
      <c r="U190" s="31"/>
      <c r="V190" s="31"/>
      <c r="W190" s="31"/>
      <c r="X190" s="31"/>
      <c r="Y190" s="129"/>
      <c r="Z190" s="31"/>
      <c r="AA190" s="31"/>
      <c r="AB190" s="31"/>
      <c r="AC190" s="31"/>
      <c r="AD190" s="31"/>
      <c r="AE190" s="129"/>
      <c r="AF190" s="31"/>
      <c r="AG190" s="31"/>
      <c r="AH190" s="31"/>
      <c r="AI190" s="31"/>
      <c r="AJ190" s="155"/>
      <c r="AK190" s="229"/>
      <c r="AL190" s="118"/>
      <c r="AM190" s="118"/>
      <c r="AO190" s="3"/>
      <c r="AP190" s="3"/>
      <c r="AQ190" s="3"/>
    </row>
    <row r="191" spans="1:43" ht="12.75">
      <c r="A191" s="3"/>
      <c r="B191" s="3"/>
      <c r="C191" s="3"/>
      <c r="F191" s="795">
        <f>COUNTIF($F$5:$F$150,"(night)")</f>
        <v>2</v>
      </c>
      <c r="G191" s="795" t="s">
        <v>242</v>
      </c>
      <c r="H191" s="795"/>
      <c r="I191" s="795"/>
      <c r="J191" s="795"/>
      <c r="K191" s="795"/>
      <c r="L191" s="795"/>
      <c r="M191" s="795">
        <f>COUNTIF($F$5:$F$150,N191)</f>
        <v>0</v>
      </c>
      <c r="N191" s="795"/>
      <c r="O191" s="795"/>
      <c r="P191" s="795"/>
      <c r="Q191" s="795"/>
      <c r="R191" s="795"/>
      <c r="S191" s="795"/>
      <c r="T191" s="807">
        <f>COUNTIF($T$5:$T$150,U191)</f>
        <v>0</v>
      </c>
      <c r="U191" s="808" t="s">
        <v>242</v>
      </c>
      <c r="V191" s="809"/>
      <c r="W191" s="809"/>
      <c r="X191" s="809"/>
      <c r="Y191" s="809"/>
      <c r="Z191" s="808">
        <f>Z183+Z184+Z185+Z186+Z187+Z188+Z189</f>
        <v>0</v>
      </c>
      <c r="AA191" s="808" t="s">
        <v>488</v>
      </c>
      <c r="AB191" s="809"/>
      <c r="AC191" s="809"/>
      <c r="AD191" s="809"/>
      <c r="AE191" s="809"/>
      <c r="AF191" s="808">
        <f>AF183+AF184+AF185+AF186+AF187+AF188+AF189</f>
        <v>13</v>
      </c>
      <c r="AG191" s="808" t="s">
        <v>489</v>
      </c>
      <c r="AH191" s="809"/>
      <c r="AI191" s="809"/>
      <c r="AJ191" s="828">
        <f>SUM(AJ183:AJ189)</f>
        <v>2</v>
      </c>
      <c r="AK191" s="796"/>
      <c r="AL191" s="795"/>
      <c r="AM191" s="796"/>
      <c r="AO191" s="3"/>
      <c r="AP191" s="3"/>
      <c r="AQ191" s="3"/>
    </row>
    <row r="192" spans="1:43" ht="12.75">
      <c r="A192" s="3"/>
      <c r="B192" s="3"/>
      <c r="C192" s="3"/>
      <c r="F192" s="118"/>
      <c r="G192" s="3"/>
      <c r="I192" s="3"/>
      <c r="J192" s="3"/>
      <c r="M192" s="118"/>
      <c r="N192" s="3"/>
      <c r="P192" s="3"/>
      <c r="Q192" s="3"/>
      <c r="T192" s="787"/>
      <c r="U192" s="6"/>
      <c r="V192" s="6"/>
      <c r="W192" s="6"/>
      <c r="X192" s="6"/>
      <c r="Y192" s="126"/>
      <c r="Z192" s="31"/>
      <c r="AA192" s="6"/>
      <c r="AB192" s="6"/>
      <c r="AC192" s="6"/>
      <c r="AD192" s="6"/>
      <c r="AE192" s="126"/>
      <c r="AF192" s="31"/>
      <c r="AG192" s="6"/>
      <c r="AH192" s="6"/>
      <c r="AI192" s="6"/>
      <c r="AJ192" s="50"/>
      <c r="AL192" s="118"/>
      <c r="AM192" s="3"/>
      <c r="AO192" s="3"/>
      <c r="AP192" s="3"/>
      <c r="AQ192" s="3"/>
    </row>
    <row r="193" spans="1:43" ht="13.5" thickBot="1">
      <c r="A193" s="3"/>
      <c r="B193" s="3"/>
      <c r="C193" s="3"/>
      <c r="F193" s="792">
        <f>SUM(F181:F189)</f>
        <v>7</v>
      </c>
      <c r="G193" s="792" t="s">
        <v>267</v>
      </c>
      <c r="H193" s="792"/>
      <c r="I193" s="792"/>
      <c r="J193" s="792"/>
      <c r="K193" s="792"/>
      <c r="L193" s="792"/>
      <c r="M193" s="792">
        <f>SUM(M181:M189)</f>
        <v>7</v>
      </c>
      <c r="N193" s="792" t="s">
        <v>267</v>
      </c>
      <c r="O193" s="792"/>
      <c r="P193" s="792"/>
      <c r="Q193" s="792"/>
      <c r="R193" s="792"/>
      <c r="S193" s="792"/>
      <c r="T193" s="810">
        <f>SUM(T181:T189)</f>
        <v>13</v>
      </c>
      <c r="U193" s="811" t="s">
        <v>267</v>
      </c>
      <c r="V193" s="811"/>
      <c r="W193" s="811"/>
      <c r="X193" s="811"/>
      <c r="Y193" s="811"/>
      <c r="Z193" s="811">
        <f>Z191+AF191</f>
        <v>13</v>
      </c>
      <c r="AA193" s="811"/>
      <c r="AB193" s="811"/>
      <c r="AC193" s="811"/>
      <c r="AD193" s="811"/>
      <c r="AE193" s="811"/>
      <c r="AF193" s="811"/>
      <c r="AG193" s="811"/>
      <c r="AH193" s="811"/>
      <c r="AI193" s="811"/>
      <c r="AJ193" s="812"/>
      <c r="AK193" s="792"/>
      <c r="AL193" s="792"/>
      <c r="AM193" s="792"/>
      <c r="AO193" s="3"/>
      <c r="AP193" s="3"/>
      <c r="AQ193" s="3"/>
    </row>
    <row r="194" spans="1:43" ht="12.75">
      <c r="A194" s="3"/>
      <c r="B194" s="3"/>
      <c r="C194" s="3"/>
      <c r="F194" s="118"/>
      <c r="G194" s="3"/>
      <c r="I194" s="3"/>
      <c r="J194" s="3"/>
      <c r="M194" s="118"/>
      <c r="N194" s="3"/>
      <c r="P194" s="3"/>
      <c r="Q194" s="3"/>
      <c r="T194" s="118"/>
      <c r="U194" s="3"/>
      <c r="W194" s="3"/>
      <c r="X194" s="3"/>
      <c r="Z194" s="118"/>
      <c r="AA194" s="3"/>
      <c r="AC194" s="3"/>
      <c r="AD194" s="3"/>
      <c r="AF194" s="118"/>
      <c r="AG194" s="3"/>
      <c r="AH194" s="3"/>
      <c r="AI194" s="3"/>
      <c r="AJ194" s="3"/>
      <c r="AL194" s="118"/>
      <c r="AM194" s="3"/>
      <c r="AO194" s="3"/>
      <c r="AP194" s="3"/>
      <c r="AQ194" s="3"/>
    </row>
    <row r="195" spans="1:43" ht="12.75">
      <c r="A195" s="3"/>
      <c r="B195" s="3"/>
      <c r="C195" s="3"/>
      <c r="F195" s="118"/>
      <c r="G195" s="3"/>
      <c r="I195" s="3"/>
      <c r="J195" s="3"/>
      <c r="M195" s="118"/>
      <c r="N195" s="3"/>
      <c r="P195" s="3"/>
      <c r="Q195" s="3"/>
      <c r="T195" s="118"/>
      <c r="U195" s="3"/>
      <c r="W195" s="3"/>
      <c r="X195" s="3"/>
      <c r="Z195" s="118"/>
      <c r="AA195" s="3"/>
      <c r="AC195" s="3"/>
      <c r="AD195" s="3"/>
      <c r="AF195" s="118"/>
      <c r="AG195" s="3"/>
      <c r="AH195" s="3"/>
      <c r="AI195" s="3"/>
      <c r="AJ195" s="3"/>
      <c r="AL195" s="118"/>
      <c r="AM195" s="3"/>
      <c r="AO195" s="3"/>
      <c r="AP195" s="3"/>
      <c r="AQ195" s="3"/>
    </row>
    <row r="196" spans="1:43" ht="12.75">
      <c r="A196" s="3"/>
      <c r="B196" s="3"/>
      <c r="C196" s="3"/>
      <c r="F196" s="118"/>
      <c r="G196" s="3"/>
      <c r="I196" s="3"/>
      <c r="J196" s="3"/>
      <c r="M196" s="118"/>
      <c r="N196" s="3"/>
      <c r="P196" s="3"/>
      <c r="Q196" s="3"/>
      <c r="T196" s="118"/>
      <c r="U196" s="3"/>
      <c r="W196" s="3"/>
      <c r="X196" s="3"/>
      <c r="Z196" s="118"/>
      <c r="AA196" s="3"/>
      <c r="AC196" s="3"/>
      <c r="AD196" s="3"/>
      <c r="AF196" s="118"/>
      <c r="AG196" s="3"/>
      <c r="AH196" s="3"/>
      <c r="AI196" s="3"/>
      <c r="AJ196" s="3"/>
      <c r="AL196" s="118"/>
      <c r="AM196" s="3"/>
      <c r="AO196" s="3"/>
      <c r="AP196" s="3"/>
      <c r="AQ196" s="3"/>
    </row>
    <row r="197" spans="1:43" ht="12.75">
      <c r="A197" s="3"/>
      <c r="B197" s="3"/>
      <c r="C197" s="3"/>
      <c r="F197" s="118"/>
      <c r="G197" s="3"/>
      <c r="I197" s="3"/>
      <c r="J197" s="3"/>
      <c r="M197" s="118"/>
      <c r="N197" s="3"/>
      <c r="P197" s="3"/>
      <c r="Q197" s="3"/>
      <c r="T197" s="118"/>
      <c r="U197" s="3"/>
      <c r="W197" s="3"/>
      <c r="X197" s="3"/>
      <c r="Z197" s="118"/>
      <c r="AA197" s="3"/>
      <c r="AC197" s="3"/>
      <c r="AD197" s="3"/>
      <c r="AF197" s="118"/>
      <c r="AG197" s="3"/>
      <c r="AH197" s="3"/>
      <c r="AI197" s="3"/>
      <c r="AJ197" s="3"/>
      <c r="AL197" s="118"/>
      <c r="AM197" s="3"/>
      <c r="AO197" s="3"/>
      <c r="AP197" s="3"/>
      <c r="AQ197" s="3"/>
    </row>
    <row r="198" spans="1:43" ht="12.75">
      <c r="A198" s="3"/>
      <c r="B198" s="3"/>
      <c r="C198" s="3"/>
      <c r="F198" s="118"/>
      <c r="G198" s="3"/>
      <c r="I198" s="3"/>
      <c r="J198" s="3"/>
      <c r="M198" s="118"/>
      <c r="N198" s="3"/>
      <c r="P198" s="3"/>
      <c r="Q198" s="3"/>
      <c r="T198" s="118"/>
      <c r="U198" s="3"/>
      <c r="W198" s="3"/>
      <c r="X198" s="3"/>
      <c r="Z198" s="118"/>
      <c r="AA198" s="3"/>
      <c r="AC198" s="3"/>
      <c r="AD198" s="3"/>
      <c r="AF198" s="118"/>
      <c r="AG198" s="3"/>
      <c r="AH198" s="3"/>
      <c r="AI198" s="3"/>
      <c r="AJ198" s="3"/>
      <c r="AL198" s="118"/>
      <c r="AM198" s="3"/>
      <c r="AO198" s="3"/>
      <c r="AP198" s="3"/>
      <c r="AQ198" s="3"/>
    </row>
    <row r="199" spans="1:43" ht="12.75">
      <c r="A199" s="3"/>
      <c r="B199" s="3"/>
      <c r="C199" s="3"/>
      <c r="F199" s="118"/>
      <c r="G199" s="3"/>
      <c r="I199" s="3"/>
      <c r="J199" s="3"/>
      <c r="M199" s="118"/>
      <c r="N199" s="3"/>
      <c r="P199" s="3"/>
      <c r="Q199" s="3"/>
      <c r="T199" s="118"/>
      <c r="U199" s="3"/>
      <c r="W199" s="3"/>
      <c r="X199" s="3"/>
      <c r="Z199" s="118"/>
      <c r="AA199" s="3"/>
      <c r="AC199" s="3"/>
      <c r="AD199" s="3"/>
      <c r="AF199" s="118"/>
      <c r="AG199" s="3"/>
      <c r="AH199" s="3"/>
      <c r="AI199" s="3"/>
      <c r="AJ199" s="3"/>
      <c r="AL199" s="118"/>
      <c r="AM199" s="3"/>
      <c r="AO199" s="3"/>
      <c r="AP199" s="3"/>
      <c r="AQ199" s="3"/>
    </row>
    <row r="200" spans="1:43" ht="12.75">
      <c r="A200" s="3"/>
      <c r="B200" s="3"/>
      <c r="C200" s="3"/>
      <c r="F200" s="118"/>
      <c r="G200" s="3"/>
      <c r="I200" s="3"/>
      <c r="J200" s="3"/>
      <c r="M200" s="118"/>
      <c r="N200" s="3"/>
      <c r="P200" s="3"/>
      <c r="Q200" s="3"/>
      <c r="T200" s="118"/>
      <c r="U200" s="3"/>
      <c r="W200" s="3"/>
      <c r="X200" s="3"/>
      <c r="Z200" s="118"/>
      <c r="AA200" s="3"/>
      <c r="AC200" s="3"/>
      <c r="AD200" s="3"/>
      <c r="AF200" s="118"/>
      <c r="AG200" s="3"/>
      <c r="AH200" s="3"/>
      <c r="AI200" s="3"/>
      <c r="AJ200" s="3"/>
      <c r="AL200" s="118"/>
      <c r="AM200" s="3"/>
      <c r="AO200" s="3"/>
      <c r="AP200" s="3"/>
      <c r="AQ200" s="3"/>
    </row>
    <row r="201" spans="1:43" ht="12.75">
      <c r="A201" s="3"/>
      <c r="B201" s="3"/>
      <c r="C201" s="3"/>
      <c r="F201" s="118"/>
      <c r="G201" s="118" t="s">
        <v>323</v>
      </c>
      <c r="I201" s="3"/>
      <c r="J201" s="3"/>
      <c r="M201" s="118"/>
      <c r="N201" s="118" t="s">
        <v>323</v>
      </c>
      <c r="P201" s="3"/>
      <c r="Q201" s="3"/>
      <c r="T201" s="118"/>
      <c r="U201" s="118" t="s">
        <v>323</v>
      </c>
      <c r="W201" s="3"/>
      <c r="X201" s="3"/>
      <c r="Z201" s="118"/>
      <c r="AA201" s="118" t="s">
        <v>323</v>
      </c>
      <c r="AC201" s="3"/>
      <c r="AD201" s="3"/>
      <c r="AF201" s="118"/>
      <c r="AG201" s="118" t="s">
        <v>323</v>
      </c>
      <c r="AH201" s="3"/>
      <c r="AI201" s="3"/>
      <c r="AJ201" s="3"/>
      <c r="AL201" s="118"/>
      <c r="AM201" s="118" t="s">
        <v>323</v>
      </c>
      <c r="AO201" s="3"/>
      <c r="AP201" s="118" t="s">
        <v>365</v>
      </c>
      <c r="AQ201" s="3"/>
    </row>
    <row r="202" spans="1:43" ht="12.75">
      <c r="A202" s="3"/>
      <c r="B202" s="3"/>
      <c r="C202" s="3"/>
      <c r="F202" s="118"/>
      <c r="G202" s="118"/>
      <c r="I202" s="3"/>
      <c r="J202" s="3"/>
      <c r="M202" s="118"/>
      <c r="N202" s="118"/>
      <c r="P202" s="3"/>
      <c r="Q202" s="3"/>
      <c r="T202" s="118"/>
      <c r="U202" s="118"/>
      <c r="W202" s="3"/>
      <c r="X202" s="3"/>
      <c r="Z202" s="118"/>
      <c r="AA202" s="118"/>
      <c r="AC202" s="3"/>
      <c r="AD202" s="3"/>
      <c r="AF202" s="118"/>
      <c r="AG202" s="118"/>
      <c r="AH202" s="3"/>
      <c r="AI202" s="3"/>
      <c r="AJ202" s="3"/>
      <c r="AL202" s="118"/>
      <c r="AM202" s="118"/>
      <c r="AO202" s="3"/>
      <c r="AP202" s="118"/>
      <c r="AQ202" s="3"/>
    </row>
    <row r="203" spans="1:43" ht="12.75">
      <c r="A203" s="3"/>
      <c r="B203" s="3"/>
      <c r="C203" s="3"/>
      <c r="F203" s="118">
        <f>COUNTIF($H$5:$H$156,G203)</f>
        <v>0</v>
      </c>
      <c r="G203" s="3" t="s">
        <v>120</v>
      </c>
      <c r="I203" s="3"/>
      <c r="J203" s="3"/>
      <c r="M203" s="118">
        <f>COUNTIF($O$5:$O$156,N203)</f>
        <v>0</v>
      </c>
      <c r="N203" s="3" t="s">
        <v>120</v>
      </c>
      <c r="P203" s="3"/>
      <c r="Q203" s="3"/>
      <c r="T203" s="118">
        <f>COUNTIF($V$5:$V$156,U203)</f>
        <v>0</v>
      </c>
      <c r="U203" s="3" t="s">
        <v>120</v>
      </c>
      <c r="W203" s="3"/>
      <c r="X203" s="3"/>
      <c r="Z203" s="118">
        <f>COUNTIF($AB$5:$AB$156,AA203)</f>
        <v>0</v>
      </c>
      <c r="AA203" s="3" t="s">
        <v>120</v>
      </c>
      <c r="AC203" s="3"/>
      <c r="AD203" s="3"/>
      <c r="AF203" s="118">
        <f>COUNTIF($AH$5:$AH$156,AG203)</f>
        <v>0</v>
      </c>
      <c r="AG203" s="3" t="s">
        <v>120</v>
      </c>
      <c r="AH203" s="3"/>
      <c r="AI203" s="3"/>
      <c r="AJ203" s="3"/>
      <c r="AL203" s="118">
        <f>COUNTIF($AN$5:$AN$156,AM203)</f>
        <v>2</v>
      </c>
      <c r="AM203" s="3" t="s">
        <v>120</v>
      </c>
      <c r="AO203" s="3"/>
      <c r="AP203" s="118">
        <f aca="true" t="shared" si="9" ref="AP203:AP208">SUM(F203+M203+T203+Z203+AF203)</f>
        <v>0</v>
      </c>
      <c r="AQ203" s="3"/>
    </row>
    <row r="204" spans="1:43" ht="12.75">
      <c r="A204" s="3"/>
      <c r="B204" s="3"/>
      <c r="C204" s="3"/>
      <c r="F204" s="118">
        <f>COUNTIF($H$5:$H$156,G204)</f>
        <v>0</v>
      </c>
      <c r="G204" s="3" t="s">
        <v>121</v>
      </c>
      <c r="I204" s="3"/>
      <c r="J204" s="3"/>
      <c r="M204" s="118">
        <f>COUNTIF($O$5:$O$156,N204)</f>
        <v>0</v>
      </c>
      <c r="N204" s="3" t="s">
        <v>121</v>
      </c>
      <c r="P204" s="3"/>
      <c r="Q204" s="3"/>
      <c r="T204" s="118">
        <f>COUNTIF($V$5:$V$156,U204)</f>
        <v>0</v>
      </c>
      <c r="U204" s="3" t="s">
        <v>121</v>
      </c>
      <c r="W204" s="3"/>
      <c r="X204" s="3"/>
      <c r="Z204" s="118">
        <f>COUNTIF($AB$5:$AB$156,AA204)</f>
        <v>0</v>
      </c>
      <c r="AA204" s="3" t="s">
        <v>121</v>
      </c>
      <c r="AC204" s="3"/>
      <c r="AD204" s="3"/>
      <c r="AF204" s="118">
        <f>COUNTIF($AH$5:$AH$156,AG204)</f>
        <v>0</v>
      </c>
      <c r="AG204" s="3" t="s">
        <v>121</v>
      </c>
      <c r="AH204" s="3"/>
      <c r="AI204" s="3"/>
      <c r="AJ204" s="3"/>
      <c r="AL204" s="118">
        <f>COUNTIF($AN$5:$AN$156,AM204)</f>
        <v>1</v>
      </c>
      <c r="AM204" s="3" t="s">
        <v>121</v>
      </c>
      <c r="AO204" s="3"/>
      <c r="AP204" s="118">
        <f t="shared" si="9"/>
        <v>0</v>
      </c>
      <c r="AQ204" s="3"/>
    </row>
    <row r="205" spans="1:43" ht="12.75">
      <c r="A205" s="3"/>
      <c r="B205" s="3"/>
      <c r="C205" s="3"/>
      <c r="F205" s="118">
        <f>COUNTIF($H$5:$H$156,G205)</f>
        <v>0</v>
      </c>
      <c r="G205" s="3" t="s">
        <v>110</v>
      </c>
      <c r="I205" s="3"/>
      <c r="J205" s="3"/>
      <c r="M205" s="118">
        <f>COUNTIF($O$5:$O$156,N205)</f>
        <v>0</v>
      </c>
      <c r="N205" s="3" t="s">
        <v>110</v>
      </c>
      <c r="P205" s="3"/>
      <c r="Q205" s="3"/>
      <c r="T205" s="118">
        <f>COUNTIF($V$5:$V$156,U205)</f>
        <v>1</v>
      </c>
      <c r="U205" s="3" t="s">
        <v>110</v>
      </c>
      <c r="W205" s="3"/>
      <c r="X205" s="3"/>
      <c r="Z205" s="118">
        <f>COUNTIF($AB$5:$AB$156,AA205)</f>
        <v>0</v>
      </c>
      <c r="AA205" s="3" t="s">
        <v>110</v>
      </c>
      <c r="AC205" s="3"/>
      <c r="AD205" s="3"/>
      <c r="AF205" s="118">
        <f>COUNTIF($AH$5:$AH$156,AG205)</f>
        <v>0</v>
      </c>
      <c r="AG205" s="3" t="s">
        <v>110</v>
      </c>
      <c r="AH205" s="3"/>
      <c r="AI205" s="3"/>
      <c r="AJ205" s="3"/>
      <c r="AL205" s="118">
        <f>COUNTIF($AN$5:$AN$156,AM205)</f>
        <v>0</v>
      </c>
      <c r="AM205" s="3" t="s">
        <v>110</v>
      </c>
      <c r="AO205" s="3"/>
      <c r="AP205" s="118">
        <f t="shared" si="9"/>
        <v>1</v>
      </c>
      <c r="AQ205" s="3"/>
    </row>
    <row r="206" spans="1:43" ht="12.75">
      <c r="A206" s="3"/>
      <c r="B206" s="3"/>
      <c r="C206" s="3"/>
      <c r="F206" s="118">
        <f>COUNTIF($H$5:$H$156,G206)</f>
        <v>0</v>
      </c>
      <c r="G206" s="3" t="s">
        <v>386</v>
      </c>
      <c r="I206" s="3"/>
      <c r="J206" s="3"/>
      <c r="M206" s="118">
        <f>COUNTIF($O$5:$O$156,N206)</f>
        <v>1</v>
      </c>
      <c r="N206" s="3" t="s">
        <v>386</v>
      </c>
      <c r="P206" s="3"/>
      <c r="Q206" s="3"/>
      <c r="T206" s="118">
        <f>COUNTIF($V$5:$V$156,U206)</f>
        <v>0</v>
      </c>
      <c r="U206" s="3" t="s">
        <v>386</v>
      </c>
      <c r="W206" s="3"/>
      <c r="X206" s="3"/>
      <c r="Z206" s="118">
        <f>COUNTIF($AB$5:$AB$156,AA206)</f>
        <v>0</v>
      </c>
      <c r="AA206" s="3" t="s">
        <v>386</v>
      </c>
      <c r="AC206" s="3"/>
      <c r="AD206" s="3"/>
      <c r="AF206" s="118">
        <f>COUNTIF($AH$5:$AH$156,AG206)</f>
        <v>0</v>
      </c>
      <c r="AG206" s="3" t="s">
        <v>386</v>
      </c>
      <c r="AH206" s="3"/>
      <c r="AI206" s="3"/>
      <c r="AJ206" s="3"/>
      <c r="AL206" s="118">
        <f>COUNTIF($AN$5:$AN$156,AM206)</f>
        <v>1</v>
      </c>
      <c r="AM206" s="3" t="s">
        <v>386</v>
      </c>
      <c r="AO206" s="3"/>
      <c r="AP206" s="118">
        <f t="shared" si="9"/>
        <v>1</v>
      </c>
      <c r="AQ206" s="3"/>
    </row>
    <row r="207" spans="1:43" ht="12.75">
      <c r="A207" s="3"/>
      <c r="B207" s="3"/>
      <c r="C207" s="3"/>
      <c r="F207" s="118">
        <f>COUNTIF($H$5:$H$156,G207)</f>
        <v>0</v>
      </c>
      <c r="G207" s="3" t="s">
        <v>385</v>
      </c>
      <c r="I207" s="3"/>
      <c r="J207" s="3"/>
      <c r="M207" s="118">
        <f>COUNTIF($O$5:$O$156,N207)</f>
        <v>0</v>
      </c>
      <c r="N207" s="3" t="s">
        <v>385</v>
      </c>
      <c r="P207" s="3"/>
      <c r="Q207" s="3"/>
      <c r="T207" s="118">
        <f>COUNTIF($V$5:$V$156,U207)</f>
        <v>6</v>
      </c>
      <c r="U207" s="3" t="s">
        <v>385</v>
      </c>
      <c r="W207" s="3"/>
      <c r="X207" s="3"/>
      <c r="Z207" s="118">
        <f>COUNTIF($AB$5:$AB$156,AA207)</f>
        <v>3</v>
      </c>
      <c r="AA207" s="3" t="s">
        <v>385</v>
      </c>
      <c r="AC207" s="3"/>
      <c r="AD207" s="3"/>
      <c r="AF207" s="118">
        <f>COUNTIF($AH$5:$AH$156,AG207)</f>
        <v>0</v>
      </c>
      <c r="AG207" s="3" t="s">
        <v>385</v>
      </c>
      <c r="AH207" s="3"/>
      <c r="AI207" s="3"/>
      <c r="AJ207" s="3"/>
      <c r="AL207" s="118">
        <f>COUNTIF($AN$5:$AN$156,AM207)</f>
        <v>1</v>
      </c>
      <c r="AM207" s="3" t="s">
        <v>385</v>
      </c>
      <c r="AO207" s="3"/>
      <c r="AP207" s="118">
        <f t="shared" si="9"/>
        <v>9</v>
      </c>
      <c r="AQ207" s="3"/>
    </row>
    <row r="208" spans="1:43" ht="12.75">
      <c r="A208" s="3"/>
      <c r="B208" s="3"/>
      <c r="C208" s="3"/>
      <c r="F208" s="118">
        <f>SUM(F203:F207)</f>
        <v>0</v>
      </c>
      <c r="G208" s="118" t="s">
        <v>267</v>
      </c>
      <c r="I208" s="3"/>
      <c r="J208" s="3"/>
      <c r="M208" s="118">
        <f>SUM(M203:M207)</f>
        <v>1</v>
      </c>
      <c r="N208" s="118" t="s">
        <v>267</v>
      </c>
      <c r="P208" s="3"/>
      <c r="Q208" s="3"/>
      <c r="T208" s="118">
        <f>SUM(T203:T207)</f>
        <v>7</v>
      </c>
      <c r="U208" s="118" t="s">
        <v>267</v>
      </c>
      <c r="W208" s="3"/>
      <c r="X208" s="3"/>
      <c r="Z208" s="118">
        <f>SUM(Z203:Z207)</f>
        <v>3</v>
      </c>
      <c r="AA208" s="118" t="s">
        <v>267</v>
      </c>
      <c r="AC208" s="3"/>
      <c r="AD208" s="3"/>
      <c r="AF208" s="118">
        <f>SUM(AF203:AF207)</f>
        <v>0</v>
      </c>
      <c r="AG208" s="118" t="s">
        <v>267</v>
      </c>
      <c r="AH208" s="3"/>
      <c r="AI208" s="3"/>
      <c r="AJ208" s="3"/>
      <c r="AL208" s="118">
        <f>SUM(AL203:AL207)</f>
        <v>5</v>
      </c>
      <c r="AM208" s="118" t="s">
        <v>267</v>
      </c>
      <c r="AO208" s="3"/>
      <c r="AP208" s="118">
        <f t="shared" si="9"/>
        <v>11</v>
      </c>
      <c r="AQ208" s="3"/>
    </row>
    <row r="209" spans="1:43" ht="12.75">
      <c r="A209" s="3"/>
      <c r="B209" s="3"/>
      <c r="C209" s="3"/>
      <c r="F209" s="118"/>
      <c r="G209" s="3"/>
      <c r="I209" s="3"/>
      <c r="J209" s="3"/>
      <c r="M209" s="118"/>
      <c r="N209" s="3"/>
      <c r="P209" s="3"/>
      <c r="Q209" s="3"/>
      <c r="T209" s="118"/>
      <c r="U209" s="3"/>
      <c r="W209" s="3"/>
      <c r="X209" s="3"/>
      <c r="Z209" s="118"/>
      <c r="AA209" s="3"/>
      <c r="AC209" s="3"/>
      <c r="AD209" s="3"/>
      <c r="AF209" s="118"/>
      <c r="AG209" s="3"/>
      <c r="AH209" s="3"/>
      <c r="AI209" s="3"/>
      <c r="AJ209" s="3"/>
      <c r="AL209" s="118"/>
      <c r="AM209" s="3"/>
      <c r="AO209" s="3"/>
      <c r="AP209" s="3"/>
      <c r="AQ209" s="3"/>
    </row>
    <row r="210" spans="1:43" ht="12.75">
      <c r="A210" s="3"/>
      <c r="B210" s="3"/>
      <c r="C210" s="3"/>
      <c r="F210" s="164">
        <f>SUM($J$5:$J156)</f>
        <v>0</v>
      </c>
      <c r="G210" s="118" t="s">
        <v>322</v>
      </c>
      <c r="I210" s="3"/>
      <c r="J210" s="3"/>
      <c r="M210" s="164">
        <f>SUM($Q$5:$Q156)</f>
        <v>150</v>
      </c>
      <c r="N210" s="118" t="s">
        <v>322</v>
      </c>
      <c r="P210" s="3"/>
      <c r="Q210" s="3"/>
      <c r="T210" s="164">
        <f>SUM($X$5:$X156)</f>
        <v>1820</v>
      </c>
      <c r="U210" s="118" t="s">
        <v>322</v>
      </c>
      <c r="W210" s="3"/>
      <c r="X210" s="3"/>
      <c r="Z210" s="164">
        <f>SUM($AD$5:$AD156)</f>
        <v>330</v>
      </c>
      <c r="AA210" s="118" t="s">
        <v>322</v>
      </c>
      <c r="AC210" s="3"/>
      <c r="AD210" s="3"/>
      <c r="AF210" s="164">
        <f>SUM($AJ$5:$AJ156)</f>
        <v>0</v>
      </c>
      <c r="AG210" s="118" t="s">
        <v>322</v>
      </c>
      <c r="AH210" s="3"/>
      <c r="AI210" s="3"/>
      <c r="AJ210" s="3"/>
      <c r="AL210" s="118"/>
      <c r="AM210" s="3"/>
      <c r="AO210" s="3"/>
      <c r="AP210" s="164">
        <f>SUM(F210+M210+T210+Z210+AF210)</f>
        <v>2300</v>
      </c>
      <c r="AQ210" s="3"/>
    </row>
    <row r="211" spans="6:42" ht="12.75">
      <c r="F211" s="118"/>
      <c r="M211" s="118"/>
      <c r="T211" s="118"/>
      <c r="Z211" s="118"/>
      <c r="AF211" s="118"/>
      <c r="AL211" s="118"/>
      <c r="AP211" s="118"/>
    </row>
    <row r="212" spans="6:42" ht="12.75">
      <c r="F212" s="118"/>
      <c r="G212" s="1"/>
      <c r="M212" s="118"/>
      <c r="N212" s="1"/>
      <c r="T212" s="118"/>
      <c r="U212" s="1"/>
      <c r="Z212" s="118"/>
      <c r="AA212" s="1"/>
      <c r="AF212" s="118"/>
      <c r="AG212" s="1"/>
      <c r="AL212" s="118"/>
      <c r="AM212" s="1"/>
      <c r="AP212" s="118"/>
    </row>
    <row r="214" spans="6:42" ht="12.75">
      <c r="F214" s="164"/>
      <c r="G214" s="1"/>
      <c r="M214" s="164"/>
      <c r="N214" s="1"/>
      <c r="T214" s="164"/>
      <c r="U214" s="1"/>
      <c r="Z214" s="164"/>
      <c r="AA214" s="1"/>
      <c r="AF214" s="164"/>
      <c r="AG214" s="1"/>
      <c r="AH214" s="3"/>
      <c r="AP214" s="164"/>
    </row>
  </sheetData>
  <sheetProtection/>
  <mergeCells count="10">
    <mergeCell ref="AT106:AU106"/>
    <mergeCell ref="AQ3:AR3"/>
    <mergeCell ref="J1:T1"/>
    <mergeCell ref="V2:X2"/>
    <mergeCell ref="AL3:AP3"/>
    <mergeCell ref="Z3:AD3"/>
    <mergeCell ref="F3:J3"/>
    <mergeCell ref="M3:Q3"/>
    <mergeCell ref="T3:X3"/>
    <mergeCell ref="AF3:AJ3"/>
  </mergeCells>
  <printOptions/>
  <pageMargins left="0.5905511811023623" right="0.15748031496062992" top="0.3937007874015748" bottom="0.07874015748031496" header="0" footer="0"/>
  <pageSetup horizontalDpi="600" verticalDpi="600" orientation="landscape" paperSize="9" scale="47" r:id="rId1"/>
  <headerFooter alignWithMargins="0">
    <oddFooter>&amp;R&amp;24 2017</oddFooter>
  </headerFooter>
  <rowBreaks count="1" manualBreakCount="1">
    <brk id="58" max="4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AU204"/>
  <sheetViews>
    <sheetView zoomScale="80" zoomScaleNormal="80" zoomScaleSheetLayoutView="80" zoomScalePageLayoutView="0" workbookViewId="0" topLeftCell="A1">
      <pane xSplit="3" ySplit="4" topLeftCell="F5" activePane="bottomRight" state="frozen"/>
      <selection pane="topLeft" activeCell="Z46" sqref="Z46"/>
      <selection pane="topRight" activeCell="Z46" sqref="Z46"/>
      <selection pane="bottomLeft" activeCell="Z46" sqref="Z46"/>
      <selection pane="bottomRight" activeCell="Z46" sqref="Z46"/>
    </sheetView>
  </sheetViews>
  <sheetFormatPr defaultColWidth="9.00390625" defaultRowHeight="14.25"/>
  <cols>
    <col min="1" max="1" width="5.125" style="2" customWidth="1"/>
    <col min="2" max="3" width="4.625" style="2" customWidth="1"/>
    <col min="4" max="4" width="4.625" style="194" hidden="1" customWidth="1"/>
    <col min="5" max="5" width="10.125" style="194" hidden="1" customWidth="1"/>
    <col min="6" max="6" width="10.125" style="1360" customWidth="1"/>
    <col min="7" max="7" width="14.875" style="2" customWidth="1"/>
    <col min="8" max="8" width="3.125" style="3" customWidth="1"/>
    <col min="9" max="9" width="3.625" style="2" customWidth="1"/>
    <col min="10" max="10" width="5.125" style="2" customWidth="1"/>
    <col min="11" max="11" width="4.625" style="194" hidden="1" customWidth="1"/>
    <col min="12" max="12" width="10.125" style="194" hidden="1" customWidth="1"/>
    <col min="13" max="13" width="10.375" style="1360" customWidth="1"/>
    <col min="14" max="14" width="11.625" style="2" customWidth="1"/>
    <col min="15" max="15" width="3.125" style="3" customWidth="1"/>
    <col min="16" max="16" width="3.625" style="2" customWidth="1"/>
    <col min="17" max="17" width="8.375" style="2" customWidth="1"/>
    <col min="18" max="18" width="6.125" style="194" hidden="1" customWidth="1"/>
    <col min="19" max="19" width="8.875" style="194" hidden="1" customWidth="1"/>
    <col min="20" max="20" width="10.75390625" style="1360" customWidth="1"/>
    <col min="21" max="21" width="12.375" style="2" customWidth="1"/>
    <col min="22" max="22" width="3.125" style="3" customWidth="1"/>
    <col min="23" max="23" width="3.625" style="2" customWidth="1"/>
    <col min="24" max="24" width="5.375" style="2" customWidth="1"/>
    <col min="25" max="25" width="4.625" style="194" hidden="1" customWidth="1"/>
    <col min="26" max="26" width="8.125" style="1360" customWidth="1"/>
    <col min="27" max="27" width="12.25390625" style="2" customWidth="1"/>
    <col min="28" max="28" width="3.125" style="3" customWidth="1"/>
    <col min="29" max="29" width="3.625" style="2" customWidth="1"/>
    <col min="30" max="30" width="5.125" style="2" customWidth="1"/>
    <col min="31" max="31" width="4.625" style="194" hidden="1" customWidth="1"/>
    <col min="32" max="32" width="5.125" style="1360" customWidth="1"/>
    <col min="33" max="33" width="8.00390625" style="2" customWidth="1"/>
    <col min="34" max="34" width="3.125" style="2" customWidth="1"/>
    <col min="35" max="35" width="3.625" style="2" customWidth="1"/>
    <col min="36" max="36" width="5.125" style="2" customWidth="1"/>
    <col min="37" max="37" width="4.625" style="194" hidden="1" customWidth="1"/>
    <col min="38" max="38" width="6.125" style="1" customWidth="1"/>
    <col min="39" max="39" width="12.125" style="2" customWidth="1"/>
    <col min="40" max="40" width="3.125" style="3" customWidth="1"/>
    <col min="41" max="41" width="3.625" style="2" customWidth="1"/>
    <col min="42" max="42" width="5.125" style="2" customWidth="1"/>
    <col min="43" max="43" width="14.25390625" style="2" customWidth="1"/>
    <col min="44" max="44" width="2.75390625" style="2" customWidth="1"/>
    <col min="45" max="46" width="13.625" style="2" customWidth="1"/>
    <col min="47" max="47" width="10.625" style="2" customWidth="1"/>
    <col min="48" max="16384" width="9.00390625" style="2" customWidth="1"/>
  </cols>
  <sheetData>
    <row r="1" spans="1:46" ht="22.5">
      <c r="A1" s="99" t="s">
        <v>320</v>
      </c>
      <c r="B1" s="99"/>
      <c r="C1" s="99"/>
      <c r="D1" s="1257"/>
      <c r="E1" s="1257"/>
      <c r="F1" s="1359"/>
      <c r="G1" s="99"/>
      <c r="H1" s="99"/>
      <c r="I1" s="99"/>
      <c r="J1" s="1911" t="s">
        <v>547</v>
      </c>
      <c r="K1" s="1911"/>
      <c r="L1" s="1911"/>
      <c r="M1" s="1911"/>
      <c r="N1" s="1911"/>
      <c r="O1" s="1911"/>
      <c r="P1" s="1911"/>
      <c r="Q1" s="1911"/>
      <c r="R1" s="1911"/>
      <c r="S1" s="1911"/>
      <c r="T1" s="1911"/>
      <c r="U1" s="101"/>
      <c r="V1" s="100"/>
      <c r="W1" s="101"/>
      <c r="X1" s="101"/>
      <c r="Y1" s="230"/>
      <c r="Z1" s="1397"/>
      <c r="AA1" s="102"/>
      <c r="AB1" s="100"/>
      <c r="AC1" s="101"/>
      <c r="AD1" s="101"/>
      <c r="AE1" s="230"/>
      <c r="AF1" s="1454" t="str">
        <f>Jan!AF1</f>
        <v> 8 AUGUST 2017 (Version 15)</v>
      </c>
      <c r="AG1" s="102"/>
      <c r="AH1" s="103"/>
      <c r="AI1" s="99"/>
      <c r="AJ1" s="101"/>
      <c r="AK1" s="230"/>
      <c r="AL1" s="99"/>
      <c r="AM1" s="101"/>
      <c r="AN1" s="102"/>
      <c r="AO1" s="99"/>
      <c r="AP1" s="99"/>
      <c r="AQ1" s="99"/>
      <c r="AR1" s="99"/>
      <c r="AS1" s="183" t="s">
        <v>583</v>
      </c>
      <c r="AT1" s="1020">
        <v>2017</v>
      </c>
    </row>
    <row r="2" spans="1:47" ht="17.25" thickBot="1">
      <c r="A2" s="1"/>
      <c r="V2" s="1912"/>
      <c r="W2" s="1912"/>
      <c r="X2" s="1912"/>
      <c r="Y2" s="126"/>
      <c r="AE2" s="126"/>
      <c r="AF2" s="1367"/>
      <c r="AG2" s="6"/>
      <c r="AH2" s="6"/>
      <c r="AI2" s="6"/>
      <c r="AJ2" s="6"/>
      <c r="AK2" s="126"/>
      <c r="AL2" s="26"/>
      <c r="AM2" s="7"/>
      <c r="AN2" s="5"/>
      <c r="AO2" s="7"/>
      <c r="AP2" s="7"/>
      <c r="AQ2" s="7"/>
      <c r="AR2" s="7"/>
      <c r="AS2" s="7"/>
      <c r="AT2" s="7"/>
      <c r="AU2" s="7"/>
    </row>
    <row r="3" spans="1:47" ht="15" customHeight="1" thickTop="1">
      <c r="A3" s="546"/>
      <c r="B3" s="547"/>
      <c r="C3" s="548"/>
      <c r="D3" s="549"/>
      <c r="E3" s="549"/>
      <c r="F3" s="1981" t="s">
        <v>96</v>
      </c>
      <c r="G3" s="1981"/>
      <c r="H3" s="1981"/>
      <c r="I3" s="1981"/>
      <c r="J3" s="1982"/>
      <c r="K3" s="550"/>
      <c r="L3" s="776"/>
      <c r="M3" s="1981" t="s">
        <v>97</v>
      </c>
      <c r="N3" s="1981"/>
      <c r="O3" s="1981"/>
      <c r="P3" s="1981"/>
      <c r="Q3" s="1982"/>
      <c r="R3" s="550"/>
      <c r="S3" s="776"/>
      <c r="T3" s="1981" t="s">
        <v>98</v>
      </c>
      <c r="U3" s="1981"/>
      <c r="V3" s="1981"/>
      <c r="W3" s="1981"/>
      <c r="X3" s="1982"/>
      <c r="Y3" s="550"/>
      <c r="Z3" s="1981" t="s">
        <v>99</v>
      </c>
      <c r="AA3" s="1981"/>
      <c r="AB3" s="1981"/>
      <c r="AC3" s="1981"/>
      <c r="AD3" s="1982"/>
      <c r="AE3" s="550"/>
      <c r="AF3" s="1983" t="s">
        <v>282</v>
      </c>
      <c r="AG3" s="1981"/>
      <c r="AH3" s="1981"/>
      <c r="AI3" s="1981"/>
      <c r="AJ3" s="1984"/>
      <c r="AK3" s="550"/>
      <c r="AL3" s="1980" t="s">
        <v>5</v>
      </c>
      <c r="AM3" s="1980"/>
      <c r="AN3" s="1980"/>
      <c r="AO3" s="1980"/>
      <c r="AP3" s="1980"/>
      <c r="AQ3" s="1985" t="s">
        <v>284</v>
      </c>
      <c r="AR3" s="1986"/>
      <c r="AS3" s="551" t="s">
        <v>345</v>
      </c>
      <c r="AT3" s="552" t="s">
        <v>352</v>
      </c>
      <c r="AU3" s="553" t="s">
        <v>346</v>
      </c>
    </row>
    <row r="4" spans="1:47" ht="17.25" thickBot="1">
      <c r="A4" s="554" t="s">
        <v>100</v>
      </c>
      <c r="B4" s="555" t="s">
        <v>101</v>
      </c>
      <c r="C4" s="556" t="s">
        <v>102</v>
      </c>
      <c r="D4" s="555"/>
      <c r="E4" s="555"/>
      <c r="F4" s="1361" t="s">
        <v>103</v>
      </c>
      <c r="G4" s="557" t="s">
        <v>104</v>
      </c>
      <c r="H4" s="557" t="s">
        <v>105</v>
      </c>
      <c r="I4" s="555" t="s">
        <v>107</v>
      </c>
      <c r="J4" s="556" t="s">
        <v>106</v>
      </c>
      <c r="K4" s="555"/>
      <c r="L4" s="555"/>
      <c r="M4" s="1381" t="s">
        <v>103</v>
      </c>
      <c r="N4" s="557" t="s">
        <v>104</v>
      </c>
      <c r="O4" s="557" t="s">
        <v>105</v>
      </c>
      <c r="P4" s="555" t="s">
        <v>107</v>
      </c>
      <c r="Q4" s="556" t="s">
        <v>106</v>
      </c>
      <c r="R4" s="555"/>
      <c r="S4" s="555"/>
      <c r="T4" s="1361" t="s">
        <v>103</v>
      </c>
      <c r="U4" s="557" t="s">
        <v>104</v>
      </c>
      <c r="V4" s="557" t="s">
        <v>105</v>
      </c>
      <c r="W4" s="557" t="s">
        <v>107</v>
      </c>
      <c r="X4" s="556" t="s">
        <v>106</v>
      </c>
      <c r="Y4" s="555"/>
      <c r="Z4" s="1361" t="s">
        <v>103</v>
      </c>
      <c r="AA4" s="557" t="s">
        <v>104</v>
      </c>
      <c r="AB4" s="557" t="s">
        <v>105</v>
      </c>
      <c r="AC4" s="557" t="s">
        <v>107</v>
      </c>
      <c r="AD4" s="558" t="s">
        <v>106</v>
      </c>
      <c r="AE4" s="555"/>
      <c r="AF4" s="1361" t="s">
        <v>103</v>
      </c>
      <c r="AG4" s="557" t="s">
        <v>104</v>
      </c>
      <c r="AH4" s="557" t="s">
        <v>105</v>
      </c>
      <c r="AI4" s="557" t="s">
        <v>107</v>
      </c>
      <c r="AJ4" s="559" t="s">
        <v>106</v>
      </c>
      <c r="AK4" s="555"/>
      <c r="AL4" s="753" t="s">
        <v>103</v>
      </c>
      <c r="AM4" s="557" t="s">
        <v>104</v>
      </c>
      <c r="AN4" s="557" t="s">
        <v>105</v>
      </c>
      <c r="AO4" s="557" t="s">
        <v>107</v>
      </c>
      <c r="AP4" s="555" t="s">
        <v>106</v>
      </c>
      <c r="AQ4" s="560" t="s">
        <v>103</v>
      </c>
      <c r="AR4" s="558" t="s">
        <v>103</v>
      </c>
      <c r="AS4" s="561" t="s">
        <v>103</v>
      </c>
      <c r="AT4" s="561" t="s">
        <v>103</v>
      </c>
      <c r="AU4" s="562" t="s">
        <v>103</v>
      </c>
    </row>
    <row r="5" spans="1:47" s="3" customFormat="1" ht="16.5">
      <c r="A5" s="8"/>
      <c r="B5" s="600">
        <v>1</v>
      </c>
      <c r="C5" s="601" t="s">
        <v>123</v>
      </c>
      <c r="D5" s="126" t="s">
        <v>123</v>
      </c>
      <c r="E5" s="126"/>
      <c r="F5" s="951" t="s">
        <v>595</v>
      </c>
      <c r="G5" s="872"/>
      <c r="H5" s="873"/>
      <c r="I5" s="874"/>
      <c r="J5" s="1074"/>
      <c r="K5" s="126"/>
      <c r="L5" s="126"/>
      <c r="M5" s="1382"/>
      <c r="N5" s="897"/>
      <c r="O5" s="894"/>
      <c r="P5" s="898"/>
      <c r="Q5" s="899"/>
      <c r="R5" s="126"/>
      <c r="S5" s="126"/>
      <c r="T5" s="1370"/>
      <c r="U5" s="10"/>
      <c r="V5" s="6"/>
      <c r="W5" s="11"/>
      <c r="X5" s="53"/>
      <c r="Y5" s="126"/>
      <c r="Z5" s="1367"/>
      <c r="AA5" s="10"/>
      <c r="AB5" s="11"/>
      <c r="AC5" s="11"/>
      <c r="AD5" s="53"/>
      <c r="AE5" s="126"/>
      <c r="AF5" s="1365"/>
      <c r="AG5" s="13"/>
      <c r="AH5" s="13"/>
      <c r="AI5" s="11"/>
      <c r="AJ5" s="74"/>
      <c r="AK5" s="126" t="s">
        <v>123</v>
      </c>
      <c r="AL5" s="118" t="s">
        <v>298</v>
      </c>
      <c r="AM5" s="10"/>
      <c r="AN5" s="11"/>
      <c r="AO5" s="11"/>
      <c r="AP5" s="6"/>
      <c r="AQ5" s="67"/>
      <c r="AR5" s="50"/>
      <c r="AS5" s="50"/>
      <c r="AT5" s="63"/>
      <c r="AU5" s="12"/>
    </row>
    <row r="6" spans="1:47" s="3" customFormat="1" ht="16.5">
      <c r="A6" s="8" t="s">
        <v>333</v>
      </c>
      <c r="B6" s="600"/>
      <c r="C6" s="601"/>
      <c r="D6" s="126"/>
      <c r="E6" s="126"/>
      <c r="F6" s="888" t="s">
        <v>241</v>
      </c>
      <c r="G6" s="872"/>
      <c r="H6" s="873"/>
      <c r="I6" s="874"/>
      <c r="J6" s="1074"/>
      <c r="K6" s="126"/>
      <c r="L6" s="126"/>
      <c r="M6" s="1367"/>
      <c r="N6" s="897"/>
      <c r="O6" s="894"/>
      <c r="P6" s="898"/>
      <c r="Q6" s="899"/>
      <c r="R6" s="126"/>
      <c r="S6" s="126"/>
      <c r="T6" s="1370"/>
      <c r="U6" s="10"/>
      <c r="V6" s="6"/>
      <c r="W6" s="11"/>
      <c r="X6" s="53"/>
      <c r="Y6" s="126"/>
      <c r="Z6" s="1367"/>
      <c r="AA6" s="10"/>
      <c r="AB6" s="11"/>
      <c r="AC6" s="11"/>
      <c r="AD6" s="53"/>
      <c r="AE6" s="126"/>
      <c r="AF6" s="1365"/>
      <c r="AG6" s="13"/>
      <c r="AH6" s="13"/>
      <c r="AI6" s="11"/>
      <c r="AJ6" s="74"/>
      <c r="AK6" s="126"/>
      <c r="AL6" s="118"/>
      <c r="AM6" s="10"/>
      <c r="AN6" s="11"/>
      <c r="AO6" s="11"/>
      <c r="AP6" s="50"/>
      <c r="AQ6" s="67"/>
      <c r="AR6" s="50"/>
      <c r="AS6" s="50"/>
      <c r="AT6" s="63"/>
      <c r="AU6" s="12"/>
    </row>
    <row r="7" spans="1:47" s="3" customFormat="1" ht="17.25" thickBot="1">
      <c r="A7" s="8"/>
      <c r="B7" s="907"/>
      <c r="C7" s="949"/>
      <c r="D7" s="128"/>
      <c r="E7" s="128"/>
      <c r="F7" s="1364"/>
      <c r="G7" s="1429"/>
      <c r="H7" s="1430"/>
      <c r="I7" s="1431"/>
      <c r="J7" s="1432"/>
      <c r="K7" s="128"/>
      <c r="L7" s="128"/>
      <c r="M7" s="1369"/>
      <c r="N7" s="1006"/>
      <c r="O7" s="1007"/>
      <c r="P7" s="1008"/>
      <c r="Q7" s="1009"/>
      <c r="R7" s="128"/>
      <c r="S7" s="128"/>
      <c r="T7" s="1388"/>
      <c r="U7" s="78"/>
      <c r="V7" s="77"/>
      <c r="W7" s="79"/>
      <c r="X7" s="76"/>
      <c r="Y7" s="128"/>
      <c r="Z7" s="1369"/>
      <c r="AA7" s="78"/>
      <c r="AB7" s="79"/>
      <c r="AC7" s="79"/>
      <c r="AD7" s="76"/>
      <c r="AE7" s="128"/>
      <c r="AF7" s="1402"/>
      <c r="AG7" s="81"/>
      <c r="AH7" s="81"/>
      <c r="AI7" s="79"/>
      <c r="AJ7" s="200"/>
      <c r="AK7" s="128"/>
      <c r="AL7" s="385"/>
      <c r="AM7" s="78"/>
      <c r="AN7" s="79"/>
      <c r="AO7" s="79"/>
      <c r="AP7" s="76"/>
      <c r="AQ7" s="87"/>
      <c r="AR7" s="80"/>
      <c r="AS7" s="80"/>
      <c r="AT7" s="83"/>
      <c r="AU7" s="84"/>
    </row>
    <row r="8" spans="1:47" s="3" customFormat="1" ht="17.25" thickTop="1">
      <c r="A8" s="8"/>
      <c r="B8" s="600">
        <v>2</v>
      </c>
      <c r="C8" s="601" t="s">
        <v>126</v>
      </c>
      <c r="D8" s="126"/>
      <c r="E8" s="126"/>
      <c r="F8" s="1365"/>
      <c r="G8" s="10"/>
      <c r="H8" s="11"/>
      <c r="I8" s="6"/>
      <c r="J8" s="53"/>
      <c r="K8" s="126"/>
      <c r="L8" s="126"/>
      <c r="M8" s="1367"/>
      <c r="N8" s="10"/>
      <c r="O8" s="11"/>
      <c r="P8" s="6"/>
      <c r="Q8" s="53"/>
      <c r="R8" s="126"/>
      <c r="S8" s="126"/>
      <c r="T8" s="1370"/>
      <c r="U8" s="10"/>
      <c r="V8" s="6"/>
      <c r="W8" s="11"/>
      <c r="X8" s="53"/>
      <c r="Y8" s="126"/>
      <c r="Z8" s="1367"/>
      <c r="AA8" s="10"/>
      <c r="AB8" s="11"/>
      <c r="AC8" s="11"/>
      <c r="AD8" s="53"/>
      <c r="AE8" s="126" t="s">
        <v>126</v>
      </c>
      <c r="AF8" s="1365" t="s">
        <v>289</v>
      </c>
      <c r="AG8" s="13"/>
      <c r="AH8" s="13"/>
      <c r="AI8" s="11"/>
      <c r="AJ8" s="74"/>
      <c r="AK8" s="126"/>
      <c r="AL8" s="118"/>
      <c r="AM8" s="10"/>
      <c r="AN8" s="11"/>
      <c r="AO8" s="11"/>
      <c r="AP8" s="6"/>
      <c r="AQ8" s="67"/>
      <c r="AR8" s="50"/>
      <c r="AS8" s="50"/>
      <c r="AT8" s="63"/>
      <c r="AU8" s="12"/>
    </row>
    <row r="9" spans="1:47" s="3" customFormat="1" ht="16.5">
      <c r="A9" s="8"/>
      <c r="B9" s="395"/>
      <c r="C9" s="601"/>
      <c r="D9" s="126"/>
      <c r="E9" s="126"/>
      <c r="F9" s="1365"/>
      <c r="G9" s="10"/>
      <c r="H9" s="11"/>
      <c r="I9" s="6"/>
      <c r="J9" s="53"/>
      <c r="K9" s="126"/>
      <c r="L9" s="126"/>
      <c r="M9" s="1367"/>
      <c r="N9" s="10"/>
      <c r="O9" s="11"/>
      <c r="P9" s="6"/>
      <c r="Q9" s="53"/>
      <c r="R9" s="126"/>
      <c r="S9" s="126"/>
      <c r="T9" s="1370"/>
      <c r="U9" s="10"/>
      <c r="V9" s="6"/>
      <c r="W9" s="11"/>
      <c r="X9" s="53"/>
      <c r="Y9" s="126"/>
      <c r="Z9" s="1367"/>
      <c r="AA9" s="10"/>
      <c r="AB9" s="11"/>
      <c r="AC9" s="11"/>
      <c r="AD9" s="53"/>
      <c r="AE9" s="126"/>
      <c r="AF9" s="1365"/>
      <c r="AG9" s="13"/>
      <c r="AH9" s="13"/>
      <c r="AI9" s="11"/>
      <c r="AJ9" s="74"/>
      <c r="AK9" s="126"/>
      <c r="AL9" s="118"/>
      <c r="AM9" s="10"/>
      <c r="AN9" s="11"/>
      <c r="AO9" s="11"/>
      <c r="AP9" s="6"/>
      <c r="AQ9" s="67"/>
      <c r="AR9" s="50"/>
      <c r="AS9" s="50"/>
      <c r="AT9" s="63"/>
      <c r="AU9" s="12"/>
    </row>
    <row r="10" spans="1:47" s="18" customFormat="1" ht="16.5">
      <c r="A10" s="8"/>
      <c r="B10" s="866"/>
      <c r="C10" s="948"/>
      <c r="D10" s="127"/>
      <c r="E10" s="127"/>
      <c r="F10" s="1366"/>
      <c r="G10" s="17"/>
      <c r="H10" s="19"/>
      <c r="J10" s="56"/>
      <c r="K10" s="127"/>
      <c r="L10" s="127"/>
      <c r="M10" s="1368"/>
      <c r="N10" s="17"/>
      <c r="O10" s="19"/>
      <c r="Q10" s="56"/>
      <c r="R10" s="127"/>
      <c r="S10" s="127"/>
      <c r="T10" s="1389"/>
      <c r="U10" s="17"/>
      <c r="W10" s="19"/>
      <c r="X10" s="56"/>
      <c r="Y10" s="127"/>
      <c r="Z10" s="1368"/>
      <c r="AA10" s="17"/>
      <c r="AB10" s="19"/>
      <c r="AC10" s="19"/>
      <c r="AD10" s="56"/>
      <c r="AE10" s="127"/>
      <c r="AF10" s="1366"/>
      <c r="AG10" s="21"/>
      <c r="AH10" s="21"/>
      <c r="AI10" s="19"/>
      <c r="AJ10" s="199"/>
      <c r="AK10" s="127"/>
      <c r="AL10" s="384"/>
      <c r="AM10" s="17"/>
      <c r="AN10" s="19"/>
      <c r="AO10" s="19"/>
      <c r="AQ10" s="93"/>
      <c r="AR10" s="51"/>
      <c r="AS10" s="51"/>
      <c r="AT10" s="64"/>
      <c r="AU10" s="20"/>
    </row>
    <row r="11" spans="1:47" s="3" customFormat="1" ht="16.5">
      <c r="A11" s="8"/>
      <c r="B11" s="600">
        <v>3</v>
      </c>
      <c r="C11" s="601" t="s">
        <v>109</v>
      </c>
      <c r="D11" s="126"/>
      <c r="E11" s="126"/>
      <c r="F11" s="1367"/>
      <c r="G11" s="10"/>
      <c r="H11" s="11"/>
      <c r="I11" s="6"/>
      <c r="J11" s="53"/>
      <c r="K11" s="126"/>
      <c r="L11" s="126"/>
      <c r="M11" s="1367"/>
      <c r="N11" s="10"/>
      <c r="O11" s="11"/>
      <c r="P11" s="6"/>
      <c r="Q11" s="53"/>
      <c r="R11" s="126" t="s">
        <v>109</v>
      </c>
      <c r="S11" s="126"/>
      <c r="T11" s="1370" t="s">
        <v>371</v>
      </c>
      <c r="U11" s="10"/>
      <c r="V11" s="6"/>
      <c r="W11" s="11"/>
      <c r="X11" s="53"/>
      <c r="Y11" s="126"/>
      <c r="Z11" s="1367"/>
      <c r="AA11" s="10"/>
      <c r="AB11" s="11"/>
      <c r="AC11" s="11"/>
      <c r="AD11" s="53"/>
      <c r="AE11" s="126"/>
      <c r="AF11" s="1365"/>
      <c r="AG11" s="13"/>
      <c r="AH11" s="13"/>
      <c r="AI11" s="11"/>
      <c r="AJ11" s="74"/>
      <c r="AK11" s="126"/>
      <c r="AL11" s="118"/>
      <c r="AM11" s="10"/>
      <c r="AN11" s="11"/>
      <c r="AO11" s="11"/>
      <c r="AP11" s="6"/>
      <c r="AQ11" s="67"/>
      <c r="AR11" s="50"/>
      <c r="AS11" s="50"/>
      <c r="AT11" s="63"/>
      <c r="AU11" s="12"/>
    </row>
    <row r="12" spans="1:47" s="3" customFormat="1" ht="16.5">
      <c r="A12" s="8"/>
      <c r="B12" s="395"/>
      <c r="C12" s="601"/>
      <c r="D12" s="126"/>
      <c r="E12" s="126"/>
      <c r="F12" s="1367"/>
      <c r="G12" s="10"/>
      <c r="H12" s="11"/>
      <c r="I12" s="6"/>
      <c r="J12" s="53"/>
      <c r="K12" s="126"/>
      <c r="L12" s="126"/>
      <c r="M12" s="1367"/>
      <c r="N12" s="10"/>
      <c r="O12" s="11"/>
      <c r="P12" s="6"/>
      <c r="Q12" s="53"/>
      <c r="R12" s="126"/>
      <c r="S12" s="126"/>
      <c r="T12" s="1390"/>
      <c r="U12" s="15"/>
      <c r="V12" s="6"/>
      <c r="W12" s="11"/>
      <c r="X12" s="53"/>
      <c r="Y12" s="126"/>
      <c r="Z12" s="1367"/>
      <c r="AA12" s="10"/>
      <c r="AB12" s="11"/>
      <c r="AC12" s="11"/>
      <c r="AD12" s="53"/>
      <c r="AE12" s="126"/>
      <c r="AF12" s="1365"/>
      <c r="AG12" s="13"/>
      <c r="AH12" s="13"/>
      <c r="AI12" s="11"/>
      <c r="AJ12" s="74"/>
      <c r="AK12" s="126"/>
      <c r="AL12" s="118"/>
      <c r="AM12" s="10"/>
      <c r="AN12" s="11"/>
      <c r="AO12" s="11"/>
      <c r="AP12" s="6"/>
      <c r="AQ12" s="67"/>
      <c r="AR12" s="50"/>
      <c r="AS12" s="50"/>
      <c r="AT12" s="63"/>
      <c r="AU12" s="12"/>
    </row>
    <row r="13" spans="1:47" s="18" customFormat="1" ht="16.5">
      <c r="A13" s="8"/>
      <c r="B13" s="866"/>
      <c r="C13" s="948"/>
      <c r="D13" s="127"/>
      <c r="E13" s="127"/>
      <c r="F13" s="1368"/>
      <c r="G13" s="17"/>
      <c r="H13" s="19"/>
      <c r="J13" s="56"/>
      <c r="K13" s="127"/>
      <c r="L13" s="127"/>
      <c r="M13" s="1368"/>
      <c r="N13" s="17"/>
      <c r="O13" s="19"/>
      <c r="Q13" s="56"/>
      <c r="R13" s="127"/>
      <c r="S13" s="127"/>
      <c r="T13" s="1391"/>
      <c r="U13" s="30"/>
      <c r="V13" s="21"/>
      <c r="W13" s="19"/>
      <c r="X13" s="56"/>
      <c r="Y13" s="127"/>
      <c r="Z13" s="1368"/>
      <c r="AA13" s="17"/>
      <c r="AB13" s="19"/>
      <c r="AC13" s="19"/>
      <c r="AD13" s="56"/>
      <c r="AE13" s="127"/>
      <c r="AF13" s="1366"/>
      <c r="AG13" s="21"/>
      <c r="AH13" s="21"/>
      <c r="AI13" s="19"/>
      <c r="AJ13" s="199"/>
      <c r="AK13" s="127"/>
      <c r="AL13" s="384"/>
      <c r="AM13" s="17"/>
      <c r="AN13" s="19"/>
      <c r="AO13" s="19"/>
      <c r="AQ13" s="93"/>
      <c r="AR13" s="51"/>
      <c r="AS13" s="51"/>
      <c r="AT13" s="64"/>
      <c r="AU13" s="20"/>
    </row>
    <row r="14" spans="1:47" s="3" customFormat="1" ht="16.5">
      <c r="A14" s="8"/>
      <c r="B14" s="600">
        <v>4</v>
      </c>
      <c r="C14" s="601" t="s">
        <v>112</v>
      </c>
      <c r="D14" s="126"/>
      <c r="E14" s="126"/>
      <c r="F14" s="1367"/>
      <c r="G14" s="10"/>
      <c r="H14" s="11"/>
      <c r="I14" s="6"/>
      <c r="J14" s="53"/>
      <c r="K14" s="126" t="s">
        <v>112</v>
      </c>
      <c r="L14" s="126"/>
      <c r="M14" s="1367" t="s">
        <v>127</v>
      </c>
      <c r="N14" s="10"/>
      <c r="O14" s="11"/>
      <c r="P14" s="6"/>
      <c r="Q14" s="53"/>
      <c r="R14" s="126"/>
      <c r="S14" s="126"/>
      <c r="T14" s="1370"/>
      <c r="U14" s="10"/>
      <c r="V14" s="6"/>
      <c r="W14" s="11"/>
      <c r="X14" s="53"/>
      <c r="Y14" s="126"/>
      <c r="Z14" s="1367"/>
      <c r="AA14" s="10"/>
      <c r="AB14" s="11"/>
      <c r="AC14" s="11"/>
      <c r="AD14" s="53"/>
      <c r="AE14" s="126"/>
      <c r="AF14" s="1365"/>
      <c r="AG14" s="13"/>
      <c r="AH14" s="13"/>
      <c r="AI14" s="11"/>
      <c r="AJ14" s="74"/>
      <c r="AK14" s="126"/>
      <c r="AL14" s="118"/>
      <c r="AM14" s="10"/>
      <c r="AN14" s="11"/>
      <c r="AO14" s="11"/>
      <c r="AP14" s="6"/>
      <c r="AQ14" s="67"/>
      <c r="AR14" s="50"/>
      <c r="AS14" s="50"/>
      <c r="AT14" s="63"/>
      <c r="AU14" s="12"/>
    </row>
    <row r="15" spans="1:47" s="3" customFormat="1" ht="16.5">
      <c r="A15" s="8"/>
      <c r="B15" s="395"/>
      <c r="C15" s="601"/>
      <c r="D15" s="126"/>
      <c r="E15" s="126"/>
      <c r="F15" s="1367"/>
      <c r="G15" s="10"/>
      <c r="H15" s="11"/>
      <c r="I15" s="6"/>
      <c r="J15" s="53"/>
      <c r="K15" s="126"/>
      <c r="L15" s="126"/>
      <c r="M15" s="1367"/>
      <c r="N15" s="10"/>
      <c r="O15" s="11"/>
      <c r="P15" s="6"/>
      <c r="Q15" s="53"/>
      <c r="R15" s="126"/>
      <c r="S15" s="126"/>
      <c r="T15" s="1370"/>
      <c r="U15" s="10"/>
      <c r="V15" s="6"/>
      <c r="W15" s="11"/>
      <c r="X15" s="53"/>
      <c r="Y15" s="126"/>
      <c r="Z15" s="1367"/>
      <c r="AA15" s="10"/>
      <c r="AB15" s="11"/>
      <c r="AC15" s="11"/>
      <c r="AD15" s="53"/>
      <c r="AE15" s="126"/>
      <c r="AF15" s="1365"/>
      <c r="AG15" s="13"/>
      <c r="AH15" s="13"/>
      <c r="AI15" s="11"/>
      <c r="AJ15" s="74"/>
      <c r="AK15" s="126"/>
      <c r="AL15" s="118"/>
      <c r="AM15" s="10"/>
      <c r="AN15" s="11"/>
      <c r="AO15" s="11"/>
      <c r="AP15" s="6"/>
      <c r="AQ15" s="67"/>
      <c r="AR15" s="50"/>
      <c r="AS15" s="50"/>
      <c r="AT15" s="63"/>
      <c r="AU15" s="12"/>
    </row>
    <row r="16" spans="1:47" s="18" customFormat="1" ht="16.5" customHeight="1">
      <c r="A16" s="8"/>
      <c r="B16" s="866"/>
      <c r="C16" s="948"/>
      <c r="D16" s="127"/>
      <c r="E16" s="127"/>
      <c r="F16" s="1368"/>
      <c r="G16" s="17"/>
      <c r="H16" s="19"/>
      <c r="J16" s="56"/>
      <c r="K16" s="127"/>
      <c r="L16" s="127"/>
      <c r="M16" s="1368"/>
      <c r="N16" s="17"/>
      <c r="O16" s="19"/>
      <c r="Q16" s="56"/>
      <c r="R16" s="127"/>
      <c r="S16" s="127"/>
      <c r="T16" s="1389"/>
      <c r="U16" s="17"/>
      <c r="W16" s="19"/>
      <c r="X16" s="56"/>
      <c r="Y16" s="127"/>
      <c r="Z16" s="1368"/>
      <c r="AA16" s="17"/>
      <c r="AB16" s="19"/>
      <c r="AC16" s="19"/>
      <c r="AD16" s="56"/>
      <c r="AE16" s="127"/>
      <c r="AF16" s="1366"/>
      <c r="AG16" s="21"/>
      <c r="AH16" s="21"/>
      <c r="AI16" s="19"/>
      <c r="AJ16" s="199"/>
      <c r="AK16" s="127"/>
      <c r="AL16" s="384"/>
      <c r="AM16" s="17"/>
      <c r="AN16" s="19"/>
      <c r="AO16" s="19"/>
      <c r="AQ16" s="93"/>
      <c r="AR16" s="51"/>
      <c r="AS16" s="51"/>
      <c r="AT16" s="64"/>
      <c r="AU16" s="20"/>
    </row>
    <row r="17" spans="1:47" s="3" customFormat="1" ht="16.5" customHeight="1">
      <c r="A17" s="8"/>
      <c r="B17" s="1762">
        <v>5</v>
      </c>
      <c r="C17" s="1418" t="s">
        <v>115</v>
      </c>
      <c r="D17" s="126"/>
      <c r="E17" s="126"/>
      <c r="F17" s="1367"/>
      <c r="G17" s="10"/>
      <c r="H17" s="11"/>
      <c r="I17" s="6"/>
      <c r="J17" s="53"/>
      <c r="K17" s="126"/>
      <c r="L17" s="126"/>
      <c r="M17" s="1367"/>
      <c r="N17" s="10"/>
      <c r="O17" s="11"/>
      <c r="P17" s="6"/>
      <c r="Q17" s="53"/>
      <c r="R17" s="126" t="s">
        <v>115</v>
      </c>
      <c r="S17" s="126"/>
      <c r="T17" s="1370" t="s">
        <v>491</v>
      </c>
      <c r="U17" s="10"/>
      <c r="V17" s="6"/>
      <c r="W17" s="11"/>
      <c r="X17" s="53"/>
      <c r="Y17" s="126"/>
      <c r="Z17" s="1367"/>
      <c r="AA17" s="10"/>
      <c r="AB17" s="11"/>
      <c r="AC17" s="11"/>
      <c r="AD17" s="53"/>
      <c r="AE17" s="126"/>
      <c r="AF17" s="1365"/>
      <c r="AG17" s="13"/>
      <c r="AH17" s="13"/>
      <c r="AI17" s="11"/>
      <c r="AJ17" s="74"/>
      <c r="AK17" s="126"/>
      <c r="AL17" s="118"/>
      <c r="AM17" s="10"/>
      <c r="AN17" s="11"/>
      <c r="AO17" s="11"/>
      <c r="AP17" s="6"/>
      <c r="AQ17" s="67"/>
      <c r="AR17" s="50"/>
      <c r="AS17" s="50"/>
      <c r="AT17" s="63"/>
      <c r="AU17" s="12"/>
    </row>
    <row r="18" spans="1:47" s="3" customFormat="1" ht="16.5" customHeight="1">
      <c r="A18" s="8"/>
      <c r="B18" s="395"/>
      <c r="C18" s="601"/>
      <c r="D18" s="126"/>
      <c r="E18" s="126"/>
      <c r="F18" s="1367"/>
      <c r="G18" s="10"/>
      <c r="H18" s="11"/>
      <c r="I18" s="6"/>
      <c r="J18" s="53"/>
      <c r="K18" s="126"/>
      <c r="L18" s="126"/>
      <c r="M18" s="1367"/>
      <c r="N18" s="10"/>
      <c r="O18" s="11"/>
      <c r="P18" s="6"/>
      <c r="Q18" s="53"/>
      <c r="R18" s="126"/>
      <c r="S18" s="126"/>
      <c r="T18" s="1370"/>
      <c r="U18" s="10"/>
      <c r="V18" s="6"/>
      <c r="W18" s="11"/>
      <c r="X18" s="53"/>
      <c r="Y18" s="126"/>
      <c r="Z18" s="1367"/>
      <c r="AA18" s="10"/>
      <c r="AB18" s="11"/>
      <c r="AC18" s="11"/>
      <c r="AD18" s="53"/>
      <c r="AE18" s="126"/>
      <c r="AF18" s="1365"/>
      <c r="AG18" s="13"/>
      <c r="AH18" s="13"/>
      <c r="AI18" s="11"/>
      <c r="AJ18" s="74"/>
      <c r="AK18" s="126"/>
      <c r="AL18" s="118"/>
      <c r="AM18" s="10"/>
      <c r="AN18" s="11"/>
      <c r="AO18" s="11"/>
      <c r="AP18" s="6"/>
      <c r="AQ18" s="67"/>
      <c r="AR18" s="50"/>
      <c r="AS18" s="50"/>
      <c r="AT18" s="63"/>
      <c r="AU18" s="12"/>
    </row>
    <row r="19" spans="1:47" s="18" customFormat="1" ht="16.5" customHeight="1">
      <c r="A19" s="8"/>
      <c r="B19" s="866"/>
      <c r="C19" s="948"/>
      <c r="D19" s="127"/>
      <c r="E19" s="127"/>
      <c r="F19" s="1368"/>
      <c r="G19" s="17"/>
      <c r="H19" s="19"/>
      <c r="J19" s="56"/>
      <c r="K19" s="127"/>
      <c r="L19" s="127"/>
      <c r="M19" s="1368"/>
      <c r="N19" s="17"/>
      <c r="O19" s="19"/>
      <c r="Q19" s="56"/>
      <c r="R19" s="127"/>
      <c r="S19" s="127"/>
      <c r="T19" s="1389"/>
      <c r="U19" s="17"/>
      <c r="W19" s="19"/>
      <c r="X19" s="56"/>
      <c r="Y19" s="127"/>
      <c r="Z19" s="1368"/>
      <c r="AA19" s="17"/>
      <c r="AB19" s="19"/>
      <c r="AC19" s="19"/>
      <c r="AD19" s="56"/>
      <c r="AE19" s="127"/>
      <c r="AF19" s="1366"/>
      <c r="AG19" s="21"/>
      <c r="AH19" s="21"/>
      <c r="AI19" s="19"/>
      <c r="AJ19" s="199"/>
      <c r="AK19" s="127"/>
      <c r="AL19" s="384"/>
      <c r="AM19" s="17"/>
      <c r="AN19" s="19"/>
      <c r="AO19" s="19"/>
      <c r="AQ19" s="93"/>
      <c r="AR19" s="51"/>
      <c r="AS19" s="51"/>
      <c r="AT19" s="64"/>
      <c r="AU19" s="20"/>
    </row>
    <row r="20" spans="1:47" s="3" customFormat="1" ht="16.5" customHeight="1">
      <c r="A20" s="8"/>
      <c r="B20" s="600">
        <v>6</v>
      </c>
      <c r="C20" s="601" t="s">
        <v>117</v>
      </c>
      <c r="D20" s="126" t="s">
        <v>117</v>
      </c>
      <c r="E20" s="126" t="s">
        <v>486</v>
      </c>
      <c r="F20" s="1367" t="s">
        <v>465</v>
      </c>
      <c r="G20" s="10"/>
      <c r="H20" s="11"/>
      <c r="I20" s="6"/>
      <c r="J20" s="53"/>
      <c r="K20" s="126"/>
      <c r="L20" s="126"/>
      <c r="M20" s="1367"/>
      <c r="N20" s="10"/>
      <c r="O20" s="11"/>
      <c r="P20" s="6"/>
      <c r="Q20" s="53"/>
      <c r="R20" s="126"/>
      <c r="S20" s="126"/>
      <c r="T20" s="1370"/>
      <c r="U20" s="10"/>
      <c r="V20" s="6"/>
      <c r="W20" s="11"/>
      <c r="X20" s="53"/>
      <c r="Y20" s="126" t="s">
        <v>117</v>
      </c>
      <c r="Z20" s="1367" t="s">
        <v>478</v>
      </c>
      <c r="AA20" s="616"/>
      <c r="AB20" s="617"/>
      <c r="AC20" s="617"/>
      <c r="AD20" s="619"/>
      <c r="AE20" s="126"/>
      <c r="AF20" s="1365"/>
      <c r="AG20" s="13"/>
      <c r="AH20" s="13"/>
      <c r="AI20" s="11"/>
      <c r="AJ20" s="74"/>
      <c r="AK20" s="126"/>
      <c r="AL20" s="118"/>
      <c r="AM20" s="10"/>
      <c r="AN20" s="11"/>
      <c r="AO20" s="11"/>
      <c r="AP20" s="6"/>
      <c r="AQ20" s="67"/>
      <c r="AR20" s="50"/>
      <c r="AS20" s="50"/>
      <c r="AT20" s="63"/>
      <c r="AU20" s="188"/>
    </row>
    <row r="21" spans="1:47" s="3" customFormat="1" ht="16.5" customHeight="1">
      <c r="A21" s="8"/>
      <c r="B21" s="395"/>
      <c r="C21" s="601"/>
      <c r="D21" s="126"/>
      <c r="E21" s="126"/>
      <c r="F21" s="1367" t="s">
        <v>242</v>
      </c>
      <c r="G21" s="10"/>
      <c r="H21" s="11"/>
      <c r="I21" s="6"/>
      <c r="J21" s="53"/>
      <c r="K21" s="126"/>
      <c r="L21" s="126"/>
      <c r="M21" s="1367"/>
      <c r="N21" s="10"/>
      <c r="O21" s="11"/>
      <c r="P21" s="6"/>
      <c r="Q21" s="53"/>
      <c r="R21" s="126"/>
      <c r="S21" s="126"/>
      <c r="T21" s="1370"/>
      <c r="U21" s="10"/>
      <c r="V21" s="6"/>
      <c r="W21" s="11"/>
      <c r="X21" s="53"/>
      <c r="Y21" s="126"/>
      <c r="Z21" s="1367"/>
      <c r="AA21" s="616"/>
      <c r="AB21" s="617"/>
      <c r="AC21" s="617"/>
      <c r="AD21" s="619"/>
      <c r="AE21" s="126"/>
      <c r="AF21" s="1365"/>
      <c r="AG21" s="13"/>
      <c r="AH21" s="13"/>
      <c r="AI21" s="11"/>
      <c r="AJ21" s="74"/>
      <c r="AK21" s="126"/>
      <c r="AL21" s="118"/>
      <c r="AM21" s="10"/>
      <c r="AN21" s="11"/>
      <c r="AO21" s="11"/>
      <c r="AP21" s="6"/>
      <c r="AQ21" s="67"/>
      <c r="AR21" s="50"/>
      <c r="AS21" s="50"/>
      <c r="AT21" s="50"/>
      <c r="AU21" s="12"/>
    </row>
    <row r="22" spans="1:47" s="18" customFormat="1" ht="16.5" customHeight="1">
      <c r="A22" s="8"/>
      <c r="B22" s="866"/>
      <c r="C22" s="948"/>
      <c r="D22" s="127"/>
      <c r="E22" s="127"/>
      <c r="F22" s="1368"/>
      <c r="G22" s="17"/>
      <c r="H22" s="19"/>
      <c r="J22" s="56"/>
      <c r="K22" s="127"/>
      <c r="L22" s="127"/>
      <c r="M22" s="1368"/>
      <c r="N22" s="17"/>
      <c r="O22" s="19"/>
      <c r="Q22" s="56"/>
      <c r="R22" s="127"/>
      <c r="S22" s="127"/>
      <c r="T22" s="1389"/>
      <c r="U22" s="17"/>
      <c r="W22" s="19"/>
      <c r="X22" s="56"/>
      <c r="Y22" s="127"/>
      <c r="Z22" s="1368"/>
      <c r="AA22" s="17"/>
      <c r="AB22" s="19"/>
      <c r="AC22" s="19"/>
      <c r="AD22" s="56"/>
      <c r="AE22" s="127"/>
      <c r="AF22" s="1366"/>
      <c r="AG22" s="21"/>
      <c r="AH22" s="21"/>
      <c r="AI22" s="19"/>
      <c r="AJ22" s="199"/>
      <c r="AK22" s="127"/>
      <c r="AL22" s="384"/>
      <c r="AM22" s="17"/>
      <c r="AN22" s="19"/>
      <c r="AO22" s="19"/>
      <c r="AQ22" s="93"/>
      <c r="AR22" s="51"/>
      <c r="AS22" s="64"/>
      <c r="AT22" s="51"/>
      <c r="AU22" s="20"/>
    </row>
    <row r="23" spans="1:47" s="3" customFormat="1" ht="16.5">
      <c r="A23" s="8"/>
      <c r="B23" s="395">
        <v>7</v>
      </c>
      <c r="C23" s="601" t="s">
        <v>119</v>
      </c>
      <c r="D23" s="126"/>
      <c r="E23" s="126"/>
      <c r="F23" s="1367"/>
      <c r="G23" s="10"/>
      <c r="H23" s="11"/>
      <c r="I23" s="6"/>
      <c r="J23" s="53"/>
      <c r="K23" s="126" t="s">
        <v>119</v>
      </c>
      <c r="L23" s="126"/>
      <c r="M23" s="1367" t="s">
        <v>127</v>
      </c>
      <c r="N23" s="1717" t="s">
        <v>186</v>
      </c>
      <c r="O23" s="1718"/>
      <c r="P23" s="1719"/>
      <c r="Q23" s="1720"/>
      <c r="R23" s="126" t="s">
        <v>119</v>
      </c>
      <c r="S23" s="126"/>
      <c r="T23" s="1370" t="s">
        <v>294</v>
      </c>
      <c r="U23" s="1441" t="s">
        <v>390</v>
      </c>
      <c r="V23" s="1440"/>
      <c r="W23" s="1722"/>
      <c r="X23" s="1723"/>
      <c r="Y23" s="126"/>
      <c r="Z23" s="1367"/>
      <c r="AA23" s="10"/>
      <c r="AB23" s="11"/>
      <c r="AC23" s="11"/>
      <c r="AD23" s="53"/>
      <c r="AE23" s="126"/>
      <c r="AF23" s="1365"/>
      <c r="AG23" s="13"/>
      <c r="AH23" s="13"/>
      <c r="AI23" s="11"/>
      <c r="AJ23" s="74"/>
      <c r="AK23" s="126" t="s">
        <v>119</v>
      </c>
      <c r="AL23" s="31" t="s">
        <v>219</v>
      </c>
      <c r="AM23" s="10" t="s">
        <v>63</v>
      </c>
      <c r="AN23" s="11"/>
      <c r="AO23" s="11"/>
      <c r="AP23" s="6"/>
      <c r="AQ23" s="212"/>
      <c r="AR23" s="177"/>
      <c r="AS23" s="63"/>
      <c r="AT23" s="63"/>
      <c r="AU23" s="182"/>
    </row>
    <row r="24" spans="1:47" s="3" customFormat="1" ht="16.5">
      <c r="A24" s="8"/>
      <c r="B24" s="395"/>
      <c r="C24" s="601"/>
      <c r="D24" s="126"/>
      <c r="E24" s="126"/>
      <c r="F24" s="1367"/>
      <c r="G24" s="10"/>
      <c r="H24" s="11"/>
      <c r="I24" s="6"/>
      <c r="J24" s="53"/>
      <c r="K24" s="126"/>
      <c r="L24" s="126"/>
      <c r="M24" s="1367"/>
      <c r="N24" s="1717" t="s">
        <v>111</v>
      </c>
      <c r="O24" s="1718" t="s">
        <v>110</v>
      </c>
      <c r="P24" s="1719">
        <v>14</v>
      </c>
      <c r="Q24" s="1720">
        <v>250</v>
      </c>
      <c r="R24" s="126"/>
      <c r="S24" s="126"/>
      <c r="T24" s="1370"/>
      <c r="U24" s="1441" t="s">
        <v>165</v>
      </c>
      <c r="V24" s="1440" t="s">
        <v>121</v>
      </c>
      <c r="W24" s="1722">
        <v>14</v>
      </c>
      <c r="X24" s="1720">
        <v>400</v>
      </c>
      <c r="Y24" s="126"/>
      <c r="Z24" s="1367"/>
      <c r="AA24" s="10"/>
      <c r="AB24" s="11"/>
      <c r="AC24" s="11"/>
      <c r="AD24" s="53"/>
      <c r="AE24" s="126"/>
      <c r="AF24" s="1365"/>
      <c r="AG24" s="13"/>
      <c r="AH24" s="13"/>
      <c r="AI24" s="11"/>
      <c r="AJ24" s="74"/>
      <c r="AK24" s="126"/>
      <c r="AL24" s="31"/>
      <c r="AM24" s="10" t="s">
        <v>62</v>
      </c>
      <c r="AN24" s="11"/>
      <c r="AO24" s="11"/>
      <c r="AP24" s="6"/>
      <c r="AQ24" s="67"/>
      <c r="AR24" s="50"/>
      <c r="AS24" s="63"/>
      <c r="AT24" s="63"/>
      <c r="AU24" s="182"/>
    </row>
    <row r="25" spans="1:47" s="3" customFormat="1" ht="16.5">
      <c r="A25" s="8"/>
      <c r="B25" s="395"/>
      <c r="C25" s="601"/>
      <c r="D25" s="126"/>
      <c r="E25" s="126"/>
      <c r="F25" s="1367"/>
      <c r="G25" s="10"/>
      <c r="H25" s="11"/>
      <c r="I25" s="6"/>
      <c r="J25" s="53"/>
      <c r="K25" s="126"/>
      <c r="L25" s="126"/>
      <c r="M25" s="1367"/>
      <c r="N25" s="1733" t="s">
        <v>205</v>
      </c>
      <c r="O25" s="1734" t="s">
        <v>110</v>
      </c>
      <c r="P25" s="1735">
        <v>14</v>
      </c>
      <c r="Q25" s="1726">
        <v>250</v>
      </c>
      <c r="R25" s="126"/>
      <c r="S25" s="126"/>
      <c r="T25" s="1370"/>
      <c r="U25" s="1442" t="s">
        <v>390</v>
      </c>
      <c r="V25" s="1724"/>
      <c r="W25" s="1725"/>
      <c r="X25" s="1726"/>
      <c r="Y25" s="126"/>
      <c r="Z25" s="1367"/>
      <c r="AA25" s="10"/>
      <c r="AB25" s="11"/>
      <c r="AC25" s="11"/>
      <c r="AD25" s="53"/>
      <c r="AE25" s="126"/>
      <c r="AF25" s="1365"/>
      <c r="AG25" s="13"/>
      <c r="AH25" s="13"/>
      <c r="AI25" s="11"/>
      <c r="AJ25" s="74"/>
      <c r="AK25" s="126"/>
      <c r="AL25" s="31"/>
      <c r="AM25" s="10" t="s">
        <v>389</v>
      </c>
      <c r="AN25" s="11" t="s">
        <v>121</v>
      </c>
      <c r="AO25" s="11">
        <v>22</v>
      </c>
      <c r="AP25" s="6"/>
      <c r="AQ25" s="67"/>
      <c r="AR25" s="50"/>
      <c r="AS25" s="63"/>
      <c r="AT25" s="63"/>
      <c r="AU25" s="12"/>
    </row>
    <row r="26" spans="1:47" s="3" customFormat="1" ht="16.5">
      <c r="A26" s="8"/>
      <c r="B26" s="395"/>
      <c r="C26" s="601"/>
      <c r="D26" s="126"/>
      <c r="E26" s="126"/>
      <c r="F26" s="1367"/>
      <c r="G26" s="10"/>
      <c r="H26" s="11"/>
      <c r="I26" s="6"/>
      <c r="J26" s="53"/>
      <c r="K26" s="126"/>
      <c r="L26" s="126"/>
      <c r="M26" s="1367"/>
      <c r="N26" s="1733"/>
      <c r="O26" s="1734"/>
      <c r="P26" s="1735"/>
      <c r="Q26" s="1726"/>
      <c r="R26" s="126"/>
      <c r="S26" s="126"/>
      <c r="T26" s="1370"/>
      <c r="U26" s="1442" t="s">
        <v>64</v>
      </c>
      <c r="V26" s="1724" t="s">
        <v>121</v>
      </c>
      <c r="W26" s="1725">
        <v>14</v>
      </c>
      <c r="X26" s="1726">
        <v>400</v>
      </c>
      <c r="Y26" s="126"/>
      <c r="Z26" s="1367"/>
      <c r="AA26" s="10"/>
      <c r="AB26" s="11"/>
      <c r="AC26" s="11"/>
      <c r="AD26" s="53"/>
      <c r="AE26" s="126"/>
      <c r="AF26" s="1365"/>
      <c r="AG26" s="13"/>
      <c r="AH26" s="13"/>
      <c r="AI26" s="11"/>
      <c r="AJ26" s="74"/>
      <c r="AK26" s="126" t="s">
        <v>119</v>
      </c>
      <c r="AL26" s="1775" t="s">
        <v>125</v>
      </c>
      <c r="AM26" s="1776" t="s">
        <v>509</v>
      </c>
      <c r="AN26" s="1769"/>
      <c r="AO26" s="1769"/>
      <c r="AP26" s="1777"/>
      <c r="AQ26" s="67"/>
      <c r="AR26" s="50"/>
      <c r="AS26" s="50"/>
      <c r="AT26" s="63"/>
      <c r="AU26" s="12"/>
    </row>
    <row r="27" spans="1:47" s="18" customFormat="1" ht="16.5">
      <c r="A27" s="8"/>
      <c r="B27" s="866"/>
      <c r="C27" s="948"/>
      <c r="D27" s="127"/>
      <c r="E27" s="127"/>
      <c r="F27" s="1368"/>
      <c r="G27" s="17"/>
      <c r="H27" s="19"/>
      <c r="J27" s="56"/>
      <c r="K27" s="127"/>
      <c r="L27" s="127"/>
      <c r="M27" s="1368"/>
      <c r="N27" s="1433"/>
      <c r="O27" s="900"/>
      <c r="P27" s="901"/>
      <c r="Q27" s="902"/>
      <c r="R27" s="127"/>
      <c r="S27" s="127"/>
      <c r="T27" s="1392"/>
      <c r="U27" s="1443"/>
      <c r="V27" s="1727"/>
      <c r="W27" s="1728"/>
      <c r="X27" s="1721"/>
      <c r="Y27" s="127"/>
      <c r="Z27" s="1368"/>
      <c r="AA27" s="17"/>
      <c r="AB27" s="19"/>
      <c r="AC27" s="19"/>
      <c r="AD27" s="56"/>
      <c r="AE27" s="127"/>
      <c r="AF27" s="1366"/>
      <c r="AG27" s="21"/>
      <c r="AH27" s="21"/>
      <c r="AI27" s="19"/>
      <c r="AJ27" s="199"/>
      <c r="AK27" s="126"/>
      <c r="AL27" s="1771"/>
      <c r="AM27" s="1772" t="s">
        <v>129</v>
      </c>
      <c r="AN27" s="1773" t="s">
        <v>385</v>
      </c>
      <c r="AO27" s="1773">
        <v>18</v>
      </c>
      <c r="AP27" s="1780" t="s">
        <v>315</v>
      </c>
      <c r="AQ27" s="93"/>
      <c r="AR27" s="51"/>
      <c r="AS27" s="51"/>
      <c r="AT27" s="64"/>
      <c r="AU27" s="20"/>
    </row>
    <row r="28" spans="1:47" s="3" customFormat="1" ht="16.5">
      <c r="A28" s="8"/>
      <c r="B28" s="395">
        <v>8</v>
      </c>
      <c r="C28" s="601" t="s">
        <v>123</v>
      </c>
      <c r="D28" s="126" t="s">
        <v>123</v>
      </c>
      <c r="E28" s="126"/>
      <c r="F28" s="1367" t="s">
        <v>465</v>
      </c>
      <c r="G28" s="10"/>
      <c r="H28" s="11"/>
      <c r="I28" s="6"/>
      <c r="J28" s="53"/>
      <c r="K28" s="126"/>
      <c r="L28" s="126"/>
      <c r="M28" s="1367"/>
      <c r="N28" s="10"/>
      <c r="O28" s="10"/>
      <c r="P28" s="6"/>
      <c r="Q28" s="53"/>
      <c r="R28" s="126"/>
      <c r="S28" s="126"/>
      <c r="T28" s="1370"/>
      <c r="U28" s="10"/>
      <c r="V28" s="6"/>
      <c r="W28" s="11"/>
      <c r="X28" s="53"/>
      <c r="Y28" s="126"/>
      <c r="Z28" s="1367"/>
      <c r="AA28" s="10"/>
      <c r="AB28" s="11"/>
      <c r="AC28" s="11"/>
      <c r="AD28" s="53"/>
      <c r="AE28" s="126"/>
      <c r="AF28" s="1365"/>
      <c r="AG28" s="13"/>
      <c r="AH28" s="13"/>
      <c r="AI28" s="11"/>
      <c r="AJ28" s="74"/>
      <c r="AK28" s="217"/>
      <c r="AL28" s="118"/>
      <c r="AM28" s="10"/>
      <c r="AN28" s="11"/>
      <c r="AO28" s="11"/>
      <c r="AP28" s="6"/>
      <c r="AQ28" s="67"/>
      <c r="AR28" s="50"/>
      <c r="AS28" s="50"/>
      <c r="AT28" s="63"/>
      <c r="AU28" s="12"/>
    </row>
    <row r="29" spans="1:47" s="3" customFormat="1" ht="16.5">
      <c r="A29" s="8"/>
      <c r="B29" s="395"/>
      <c r="C29" s="601"/>
      <c r="D29" s="126"/>
      <c r="E29" s="126"/>
      <c r="F29" s="888" t="s">
        <v>241</v>
      </c>
      <c r="G29" s="10"/>
      <c r="H29" s="11"/>
      <c r="I29" s="6"/>
      <c r="J29" s="53"/>
      <c r="K29" s="126"/>
      <c r="L29" s="126"/>
      <c r="M29" s="1367"/>
      <c r="N29" s="10"/>
      <c r="O29" s="10"/>
      <c r="P29" s="6"/>
      <c r="Q29" s="53"/>
      <c r="R29" s="126"/>
      <c r="S29" s="126"/>
      <c r="T29" s="1370"/>
      <c r="U29" s="10"/>
      <c r="V29" s="6"/>
      <c r="W29" s="11"/>
      <c r="X29" s="53"/>
      <c r="Y29" s="126"/>
      <c r="Z29" s="1367"/>
      <c r="AA29" s="10"/>
      <c r="AB29" s="11"/>
      <c r="AC29" s="11"/>
      <c r="AD29" s="53"/>
      <c r="AE29" s="126"/>
      <c r="AF29" s="1365"/>
      <c r="AG29" s="13"/>
      <c r="AH29" s="13"/>
      <c r="AI29" s="11"/>
      <c r="AJ29" s="74"/>
      <c r="AK29" s="165"/>
      <c r="AL29" s="118"/>
      <c r="AM29" s="10"/>
      <c r="AN29" s="11"/>
      <c r="AO29" s="11"/>
      <c r="AP29" s="50"/>
      <c r="AQ29" s="67"/>
      <c r="AR29" s="50"/>
      <c r="AS29" s="63"/>
      <c r="AT29" s="63"/>
      <c r="AU29" s="12"/>
    </row>
    <row r="30" spans="1:47" s="3" customFormat="1" ht="17.25" thickBot="1">
      <c r="A30" s="8"/>
      <c r="B30" s="907"/>
      <c r="C30" s="949"/>
      <c r="D30" s="128"/>
      <c r="E30" s="128"/>
      <c r="F30" s="1369"/>
      <c r="G30" s="78"/>
      <c r="H30" s="79"/>
      <c r="I30" s="77"/>
      <c r="J30" s="76"/>
      <c r="K30" s="128"/>
      <c r="L30" s="128"/>
      <c r="M30" s="1369"/>
      <c r="N30" s="78"/>
      <c r="O30" s="79"/>
      <c r="P30" s="77"/>
      <c r="Q30" s="76"/>
      <c r="R30" s="128"/>
      <c r="S30" s="128"/>
      <c r="T30" s="1393"/>
      <c r="U30" s="78"/>
      <c r="V30" s="77"/>
      <c r="W30" s="79"/>
      <c r="X30" s="76"/>
      <c r="Y30" s="128"/>
      <c r="Z30" s="1369"/>
      <c r="AA30" s="78"/>
      <c r="AB30" s="79"/>
      <c r="AC30" s="79"/>
      <c r="AD30" s="76"/>
      <c r="AE30" s="128"/>
      <c r="AF30" s="1402"/>
      <c r="AG30" s="81"/>
      <c r="AH30" s="81"/>
      <c r="AI30" s="79"/>
      <c r="AJ30" s="200"/>
      <c r="AK30" s="218"/>
      <c r="AL30" s="598"/>
      <c r="AM30" s="78"/>
      <c r="AN30" s="79"/>
      <c r="AO30" s="79"/>
      <c r="AP30" s="76"/>
      <c r="AQ30" s="87"/>
      <c r="AR30" s="80"/>
      <c r="AS30" s="83"/>
      <c r="AT30" s="83"/>
      <c r="AU30" s="84"/>
    </row>
    <row r="31" spans="1:47" s="3" customFormat="1" ht="17.25" thickTop="1">
      <c r="A31" s="8"/>
      <c r="B31" s="395">
        <v>9</v>
      </c>
      <c r="C31" s="601" t="s">
        <v>126</v>
      </c>
      <c r="D31" s="126"/>
      <c r="E31" s="126"/>
      <c r="F31" s="1367"/>
      <c r="G31" s="10"/>
      <c r="H31" s="11"/>
      <c r="I31" s="6"/>
      <c r="J31" s="53"/>
      <c r="K31" s="126"/>
      <c r="L31" s="126"/>
      <c r="M31" s="1367"/>
      <c r="N31" s="10"/>
      <c r="O31" s="11"/>
      <c r="P31" s="6"/>
      <c r="Q31" s="53"/>
      <c r="R31" s="126"/>
      <c r="S31" s="126"/>
      <c r="T31" s="1390"/>
      <c r="U31" s="10"/>
      <c r="V31" s="6"/>
      <c r="W31" s="11"/>
      <c r="X31" s="53"/>
      <c r="Y31" s="126"/>
      <c r="Z31" s="1365"/>
      <c r="AA31" s="10"/>
      <c r="AB31" s="11"/>
      <c r="AC31" s="11"/>
      <c r="AD31" s="53"/>
      <c r="AE31" s="126" t="s">
        <v>126</v>
      </c>
      <c r="AF31" s="1365" t="s">
        <v>289</v>
      </c>
      <c r="AG31" s="13"/>
      <c r="AH31" s="13"/>
      <c r="AI31" s="11"/>
      <c r="AJ31" s="74"/>
      <c r="AK31" s="291"/>
      <c r="AL31" s="118"/>
      <c r="AM31" s="10"/>
      <c r="AN31" s="11"/>
      <c r="AO31" s="11"/>
      <c r="AP31" s="50"/>
      <c r="AQ31" s="67"/>
      <c r="AR31" s="50"/>
      <c r="AS31" s="50"/>
      <c r="AT31" s="63"/>
      <c r="AU31" s="12"/>
    </row>
    <row r="32" spans="1:47" s="3" customFormat="1" ht="16.5">
      <c r="A32" s="8"/>
      <c r="B32" s="946"/>
      <c r="C32" s="601"/>
      <c r="D32" s="126"/>
      <c r="E32" s="126"/>
      <c r="F32" s="1367"/>
      <c r="G32" s="10"/>
      <c r="H32" s="11"/>
      <c r="I32" s="6"/>
      <c r="J32" s="53"/>
      <c r="K32" s="126"/>
      <c r="L32" s="126"/>
      <c r="M32" s="1367"/>
      <c r="N32" s="10"/>
      <c r="O32" s="11"/>
      <c r="P32" s="6"/>
      <c r="Q32" s="53"/>
      <c r="R32" s="126"/>
      <c r="S32" s="126"/>
      <c r="T32" s="1370"/>
      <c r="U32" s="10"/>
      <c r="V32" s="6"/>
      <c r="W32" s="11"/>
      <c r="X32" s="53"/>
      <c r="Y32" s="126"/>
      <c r="Z32" s="1367"/>
      <c r="AA32" s="10"/>
      <c r="AB32" s="11"/>
      <c r="AC32" s="11"/>
      <c r="AD32" s="53"/>
      <c r="AE32" s="126"/>
      <c r="AF32" s="1365"/>
      <c r="AG32" s="13"/>
      <c r="AH32" s="13"/>
      <c r="AI32" s="11"/>
      <c r="AJ32" s="74"/>
      <c r="AK32" s="165"/>
      <c r="AL32" s="118"/>
      <c r="AM32" s="10"/>
      <c r="AN32" s="11"/>
      <c r="AO32" s="11"/>
      <c r="AP32" s="50"/>
      <c r="AQ32" s="67"/>
      <c r="AR32" s="50"/>
      <c r="AS32" s="50"/>
      <c r="AT32" s="63"/>
      <c r="AU32" s="12"/>
    </row>
    <row r="33" spans="1:47" s="18" customFormat="1" ht="16.5">
      <c r="A33" s="28"/>
      <c r="B33" s="866"/>
      <c r="C33" s="948"/>
      <c r="D33" s="127"/>
      <c r="E33" s="127"/>
      <c r="F33" s="1368"/>
      <c r="G33" s="17"/>
      <c r="H33" s="19"/>
      <c r="J33" s="56"/>
      <c r="K33" s="127"/>
      <c r="L33" s="127"/>
      <c r="M33" s="1368"/>
      <c r="N33" s="17"/>
      <c r="O33" s="19"/>
      <c r="Q33" s="56"/>
      <c r="R33" s="127"/>
      <c r="S33" s="127"/>
      <c r="T33" s="1389"/>
      <c r="U33" s="17"/>
      <c r="W33" s="19"/>
      <c r="X33" s="56"/>
      <c r="Y33" s="127"/>
      <c r="Z33" s="1368"/>
      <c r="AA33" s="17"/>
      <c r="AB33" s="19"/>
      <c r="AC33" s="19"/>
      <c r="AD33" s="56"/>
      <c r="AE33" s="127"/>
      <c r="AF33" s="1366"/>
      <c r="AG33" s="21"/>
      <c r="AH33" s="21"/>
      <c r="AI33" s="19"/>
      <c r="AJ33" s="199"/>
      <c r="AK33" s="216"/>
      <c r="AL33" s="384"/>
      <c r="AM33" s="17"/>
      <c r="AN33" s="19"/>
      <c r="AO33" s="19"/>
      <c r="AP33" s="51"/>
      <c r="AQ33" s="93"/>
      <c r="AR33" s="51"/>
      <c r="AS33" s="51"/>
      <c r="AT33" s="64"/>
      <c r="AU33" s="20"/>
    </row>
    <row r="34" spans="1:47" s="3" customFormat="1" ht="16.5">
      <c r="A34" s="8"/>
      <c r="B34" s="395">
        <v>10</v>
      </c>
      <c r="C34" s="601" t="s">
        <v>109</v>
      </c>
      <c r="D34" s="126"/>
      <c r="E34" s="126"/>
      <c r="F34" s="1367"/>
      <c r="G34" s="10"/>
      <c r="H34" s="11"/>
      <c r="I34" s="6"/>
      <c r="J34" s="53"/>
      <c r="K34" s="126"/>
      <c r="L34" s="126"/>
      <c r="M34" s="1367"/>
      <c r="N34" s="10"/>
      <c r="O34" s="11"/>
      <c r="P34" s="6"/>
      <c r="Q34" s="53"/>
      <c r="R34" s="126" t="s">
        <v>109</v>
      </c>
      <c r="S34" s="126"/>
      <c r="T34" s="1370" t="s">
        <v>294</v>
      </c>
      <c r="U34" s="10"/>
      <c r="V34" s="6"/>
      <c r="W34" s="11"/>
      <c r="X34" s="53"/>
      <c r="Y34" s="126"/>
      <c r="Z34" s="1367"/>
      <c r="AA34" s="10"/>
      <c r="AB34" s="11"/>
      <c r="AC34" s="11"/>
      <c r="AD34" s="53"/>
      <c r="AE34" s="126"/>
      <c r="AF34" s="1365"/>
      <c r="AG34" s="13"/>
      <c r="AH34" s="13"/>
      <c r="AI34" s="11"/>
      <c r="AJ34" s="74"/>
      <c r="AK34" s="126"/>
      <c r="AL34" s="31"/>
      <c r="AM34" s="10"/>
      <c r="AN34" s="11"/>
      <c r="AO34" s="11"/>
      <c r="AP34" s="50"/>
      <c r="AQ34" s="67"/>
      <c r="AR34" s="50"/>
      <c r="AS34" s="50"/>
      <c r="AT34" s="63"/>
      <c r="AU34" s="12"/>
    </row>
    <row r="35" spans="1:47" s="3" customFormat="1" ht="16.5">
      <c r="A35" s="8"/>
      <c r="B35" s="395"/>
      <c r="C35" s="601"/>
      <c r="D35" s="126"/>
      <c r="E35" s="126"/>
      <c r="F35" s="1367"/>
      <c r="G35" s="10"/>
      <c r="H35" s="11"/>
      <c r="I35" s="6"/>
      <c r="J35" s="53"/>
      <c r="K35" s="126"/>
      <c r="L35" s="126"/>
      <c r="M35" s="1367"/>
      <c r="N35" s="10"/>
      <c r="O35" s="11"/>
      <c r="P35" s="6"/>
      <c r="Q35" s="53"/>
      <c r="R35" s="126"/>
      <c r="S35" s="126"/>
      <c r="T35" s="1390"/>
      <c r="U35" s="15"/>
      <c r="V35" s="6"/>
      <c r="W35" s="11"/>
      <c r="X35" s="53"/>
      <c r="Y35" s="126"/>
      <c r="Z35" s="1367"/>
      <c r="AA35" s="10"/>
      <c r="AB35" s="11"/>
      <c r="AC35" s="11"/>
      <c r="AD35" s="53"/>
      <c r="AE35" s="126"/>
      <c r="AF35" s="1365"/>
      <c r="AG35" s="13"/>
      <c r="AH35" s="13"/>
      <c r="AI35" s="11"/>
      <c r="AJ35" s="74"/>
      <c r="AK35" s="126"/>
      <c r="AL35" s="31"/>
      <c r="AM35" s="10"/>
      <c r="AN35" s="11"/>
      <c r="AO35" s="11"/>
      <c r="AP35" s="50"/>
      <c r="AQ35" s="67"/>
      <c r="AR35" s="50"/>
      <c r="AS35" s="50"/>
      <c r="AT35" s="63"/>
      <c r="AU35" s="12"/>
    </row>
    <row r="36" spans="1:47" s="18" customFormat="1" ht="16.5">
      <c r="A36" s="8"/>
      <c r="B36" s="866"/>
      <c r="C36" s="948"/>
      <c r="D36" s="127"/>
      <c r="E36" s="127"/>
      <c r="F36" s="1368"/>
      <c r="G36" s="17"/>
      <c r="H36" s="19"/>
      <c r="J36" s="56"/>
      <c r="K36" s="127"/>
      <c r="L36" s="127"/>
      <c r="M36" s="1368"/>
      <c r="N36" s="17"/>
      <c r="O36" s="19"/>
      <c r="Q36" s="56"/>
      <c r="R36" s="127"/>
      <c r="S36" s="127"/>
      <c r="T36" s="1391"/>
      <c r="U36" s="30"/>
      <c r="V36" s="21"/>
      <c r="W36" s="19"/>
      <c r="X36" s="56"/>
      <c r="Y36" s="127"/>
      <c r="Z36" s="1368"/>
      <c r="AA36" s="17"/>
      <c r="AB36" s="19"/>
      <c r="AC36" s="19"/>
      <c r="AD36" s="56"/>
      <c r="AE36" s="127"/>
      <c r="AF36" s="1366"/>
      <c r="AG36" s="21"/>
      <c r="AH36" s="21"/>
      <c r="AI36" s="19"/>
      <c r="AJ36" s="199"/>
      <c r="AK36" s="127"/>
      <c r="AL36" s="384"/>
      <c r="AM36" s="17"/>
      <c r="AN36" s="19"/>
      <c r="AO36" s="19"/>
      <c r="AP36" s="51"/>
      <c r="AQ36" s="93"/>
      <c r="AR36" s="51"/>
      <c r="AS36" s="51"/>
      <c r="AT36" s="64"/>
      <c r="AU36" s="20"/>
    </row>
    <row r="37" spans="1:47" s="3" customFormat="1" ht="16.5">
      <c r="A37" s="8"/>
      <c r="B37" s="395">
        <v>11</v>
      </c>
      <c r="C37" s="601" t="s">
        <v>112</v>
      </c>
      <c r="D37" s="126"/>
      <c r="E37" s="126"/>
      <c r="F37" s="1367"/>
      <c r="G37" s="10"/>
      <c r="H37" s="11"/>
      <c r="I37" s="6"/>
      <c r="J37" s="53"/>
      <c r="K37" s="126" t="s">
        <v>112</v>
      </c>
      <c r="L37" s="126"/>
      <c r="M37" s="1367" t="s">
        <v>127</v>
      </c>
      <c r="N37" s="10"/>
      <c r="O37" s="11"/>
      <c r="P37" s="6"/>
      <c r="Q37" s="53"/>
      <c r="R37" s="126"/>
      <c r="S37" s="126"/>
      <c r="T37" s="1370"/>
      <c r="U37" s="10"/>
      <c r="V37" s="6"/>
      <c r="W37" s="11"/>
      <c r="X37" s="53"/>
      <c r="Y37" s="126"/>
      <c r="Z37" s="1367"/>
      <c r="AA37" s="10"/>
      <c r="AB37" s="11"/>
      <c r="AC37" s="11"/>
      <c r="AD37" s="53"/>
      <c r="AE37" s="126"/>
      <c r="AF37" s="1365"/>
      <c r="AG37" s="13"/>
      <c r="AH37" s="13"/>
      <c r="AI37" s="11"/>
      <c r="AJ37" s="74"/>
      <c r="AK37" s="126"/>
      <c r="AL37" s="31"/>
      <c r="AM37" s="10"/>
      <c r="AN37" s="11"/>
      <c r="AO37" s="11"/>
      <c r="AP37" s="50"/>
      <c r="AQ37" s="67"/>
      <c r="AR37" s="50"/>
      <c r="AS37" s="50"/>
      <c r="AT37" s="63"/>
      <c r="AU37" s="12"/>
    </row>
    <row r="38" spans="1:47" s="3" customFormat="1" ht="16.5">
      <c r="A38" s="8"/>
      <c r="B38" s="395"/>
      <c r="C38" s="601"/>
      <c r="D38" s="126"/>
      <c r="E38" s="126"/>
      <c r="F38" s="1367"/>
      <c r="G38" s="10"/>
      <c r="H38" s="11"/>
      <c r="I38" s="6"/>
      <c r="J38" s="53"/>
      <c r="K38" s="126"/>
      <c r="L38" s="126"/>
      <c r="M38" s="1367"/>
      <c r="N38" s="10"/>
      <c r="O38" s="11"/>
      <c r="P38" s="6"/>
      <c r="Q38" s="53"/>
      <c r="R38" s="126"/>
      <c r="S38" s="126"/>
      <c r="T38" s="1390"/>
      <c r="U38" s="10"/>
      <c r="V38" s="6"/>
      <c r="W38" s="11"/>
      <c r="X38" s="53"/>
      <c r="Y38" s="126"/>
      <c r="Z38" s="1367"/>
      <c r="AA38" s="10"/>
      <c r="AB38" s="11"/>
      <c r="AC38" s="11"/>
      <c r="AD38" s="53"/>
      <c r="AE38" s="126"/>
      <c r="AF38" s="1365"/>
      <c r="AG38" s="13"/>
      <c r="AH38" s="13"/>
      <c r="AI38" s="11"/>
      <c r="AJ38" s="74"/>
      <c r="AK38" s="126"/>
      <c r="AL38" s="31"/>
      <c r="AM38" s="10"/>
      <c r="AN38" s="11"/>
      <c r="AO38" s="11"/>
      <c r="AP38" s="50"/>
      <c r="AQ38" s="67"/>
      <c r="AR38" s="50"/>
      <c r="AS38" s="50"/>
      <c r="AT38" s="63"/>
      <c r="AU38" s="12"/>
    </row>
    <row r="39" spans="1:47" s="18" customFormat="1" ht="16.5">
      <c r="A39" s="8"/>
      <c r="B39" s="866"/>
      <c r="C39" s="948"/>
      <c r="D39" s="127"/>
      <c r="E39" s="127"/>
      <c r="F39" s="1368"/>
      <c r="G39" s="17"/>
      <c r="H39" s="19"/>
      <c r="J39" s="56"/>
      <c r="K39" s="127"/>
      <c r="L39" s="127"/>
      <c r="M39" s="1368"/>
      <c r="N39" s="17"/>
      <c r="O39" s="19"/>
      <c r="Q39" s="56"/>
      <c r="R39" s="127"/>
      <c r="S39" s="127"/>
      <c r="T39" s="1389"/>
      <c r="U39" s="17"/>
      <c r="W39" s="19"/>
      <c r="X39" s="56"/>
      <c r="Y39" s="127"/>
      <c r="Z39" s="1368"/>
      <c r="AA39" s="17"/>
      <c r="AB39" s="19"/>
      <c r="AC39" s="19"/>
      <c r="AD39" s="56"/>
      <c r="AE39" s="127"/>
      <c r="AF39" s="1366"/>
      <c r="AG39" s="21"/>
      <c r="AH39" s="21"/>
      <c r="AI39" s="19"/>
      <c r="AJ39" s="199"/>
      <c r="AK39" s="127"/>
      <c r="AL39" s="384"/>
      <c r="AM39" s="17"/>
      <c r="AN39" s="19"/>
      <c r="AO39" s="19"/>
      <c r="AP39" s="51"/>
      <c r="AQ39" s="93"/>
      <c r="AR39" s="51"/>
      <c r="AS39" s="51"/>
      <c r="AT39" s="64"/>
      <c r="AU39" s="20"/>
    </row>
    <row r="40" spans="1:47" s="3" customFormat="1" ht="16.5">
      <c r="A40" s="8"/>
      <c r="B40" s="1678">
        <v>12</v>
      </c>
      <c r="C40" s="1418" t="s">
        <v>115</v>
      </c>
      <c r="D40" s="126"/>
      <c r="E40" s="126"/>
      <c r="F40" s="1367"/>
      <c r="G40" s="10"/>
      <c r="H40" s="11"/>
      <c r="I40" s="6"/>
      <c r="J40" s="53"/>
      <c r="K40" s="126"/>
      <c r="L40" s="126"/>
      <c r="M40" s="1367"/>
      <c r="N40" s="10"/>
      <c r="O40" s="11"/>
      <c r="P40" s="6"/>
      <c r="Q40" s="53"/>
      <c r="R40" s="126" t="s">
        <v>115</v>
      </c>
      <c r="S40" s="126"/>
      <c r="T40" s="1370" t="s">
        <v>371</v>
      </c>
      <c r="U40" s="10"/>
      <c r="V40" s="6"/>
      <c r="W40" s="11"/>
      <c r="X40" s="53"/>
      <c r="Y40" s="126"/>
      <c r="Z40" s="1367"/>
      <c r="AA40" s="10"/>
      <c r="AB40" s="11"/>
      <c r="AC40" s="11"/>
      <c r="AD40" s="53"/>
      <c r="AE40" s="126"/>
      <c r="AF40" s="1365"/>
      <c r="AG40" s="13"/>
      <c r="AH40" s="13"/>
      <c r="AI40" s="11"/>
      <c r="AJ40" s="74"/>
      <c r="AK40" s="126"/>
      <c r="AL40" s="31"/>
      <c r="AM40" s="10"/>
      <c r="AN40" s="11"/>
      <c r="AO40" s="11"/>
      <c r="AP40" s="50"/>
      <c r="AQ40" s="67"/>
      <c r="AR40" s="50"/>
      <c r="AS40" s="50"/>
      <c r="AT40" s="63"/>
      <c r="AU40" s="12"/>
    </row>
    <row r="41" spans="1:47" s="3" customFormat="1" ht="16.5">
      <c r="A41" s="8"/>
      <c r="B41" s="395"/>
      <c r="C41" s="601"/>
      <c r="D41" s="126"/>
      <c r="E41" s="126"/>
      <c r="F41" s="1367"/>
      <c r="G41" s="10"/>
      <c r="H41" s="11"/>
      <c r="I41" s="6"/>
      <c r="J41" s="53"/>
      <c r="K41" s="126"/>
      <c r="L41" s="126"/>
      <c r="M41" s="1367"/>
      <c r="N41" s="10"/>
      <c r="O41" s="11"/>
      <c r="P41" s="6"/>
      <c r="Q41" s="53"/>
      <c r="R41" s="126"/>
      <c r="S41" s="126"/>
      <c r="T41" s="1390"/>
      <c r="U41" s="15"/>
      <c r="V41" s="6"/>
      <c r="W41" s="11"/>
      <c r="X41" s="53"/>
      <c r="Y41" s="126"/>
      <c r="Z41" s="1367"/>
      <c r="AA41" s="10"/>
      <c r="AB41" s="11"/>
      <c r="AC41" s="11"/>
      <c r="AD41" s="53"/>
      <c r="AE41" s="126"/>
      <c r="AF41" s="1365"/>
      <c r="AG41" s="13"/>
      <c r="AH41" s="13"/>
      <c r="AI41" s="11"/>
      <c r="AJ41" s="74"/>
      <c r="AK41" s="126"/>
      <c r="AL41" s="31"/>
      <c r="AM41" s="10"/>
      <c r="AN41" s="11"/>
      <c r="AO41" s="11"/>
      <c r="AP41" s="50"/>
      <c r="AQ41" s="67"/>
      <c r="AR41" s="50"/>
      <c r="AS41" s="50"/>
      <c r="AT41" s="63"/>
      <c r="AU41" s="12"/>
    </row>
    <row r="42" spans="1:47" s="18" customFormat="1" ht="16.5">
      <c r="A42" s="8"/>
      <c r="B42" s="866"/>
      <c r="C42" s="948"/>
      <c r="D42" s="127"/>
      <c r="E42" s="127"/>
      <c r="F42" s="1368"/>
      <c r="G42" s="17"/>
      <c r="H42" s="19"/>
      <c r="J42" s="56"/>
      <c r="K42" s="127"/>
      <c r="L42" s="127"/>
      <c r="M42" s="1368"/>
      <c r="N42" s="17"/>
      <c r="O42" s="19"/>
      <c r="Q42" s="56"/>
      <c r="R42" s="127"/>
      <c r="S42" s="127"/>
      <c r="T42" s="1391"/>
      <c r="U42" s="30"/>
      <c r="V42" s="21"/>
      <c r="W42" s="19"/>
      <c r="X42" s="56"/>
      <c r="Y42" s="127"/>
      <c r="Z42" s="1368"/>
      <c r="AA42" s="17"/>
      <c r="AB42" s="19"/>
      <c r="AC42" s="19"/>
      <c r="AD42" s="56"/>
      <c r="AE42" s="127"/>
      <c r="AF42" s="1366"/>
      <c r="AG42" s="21"/>
      <c r="AH42" s="21"/>
      <c r="AI42" s="19"/>
      <c r="AJ42" s="199"/>
      <c r="AK42" s="127"/>
      <c r="AL42" s="384"/>
      <c r="AM42" s="17"/>
      <c r="AN42" s="19"/>
      <c r="AO42" s="19"/>
      <c r="AP42" s="51"/>
      <c r="AQ42" s="93"/>
      <c r="AR42" s="51"/>
      <c r="AS42" s="51"/>
      <c r="AT42" s="64"/>
      <c r="AU42" s="20"/>
    </row>
    <row r="43" spans="1:47" s="3" customFormat="1" ht="16.5">
      <c r="A43" s="193"/>
      <c r="B43" s="395">
        <v>13</v>
      </c>
      <c r="C43" s="601" t="s">
        <v>117</v>
      </c>
      <c r="D43" s="126"/>
      <c r="E43" s="126"/>
      <c r="F43" s="1367"/>
      <c r="G43" s="10"/>
      <c r="H43" s="11"/>
      <c r="I43" s="6"/>
      <c r="J43" s="53"/>
      <c r="K43" s="126"/>
      <c r="L43" s="126"/>
      <c r="M43" s="1367"/>
      <c r="N43" s="10"/>
      <c r="O43" s="11"/>
      <c r="P43" s="6"/>
      <c r="Q43" s="53"/>
      <c r="R43" s="126"/>
      <c r="S43" s="126"/>
      <c r="T43" s="1370"/>
      <c r="U43" s="10"/>
      <c r="V43" s="6"/>
      <c r="W43" s="11"/>
      <c r="X43" s="53"/>
      <c r="Y43" s="126" t="s">
        <v>117</v>
      </c>
      <c r="Z43" s="1367" t="s">
        <v>478</v>
      </c>
      <c r="AA43" s="10"/>
      <c r="AB43" s="11"/>
      <c r="AC43" s="11"/>
      <c r="AD43" s="53"/>
      <c r="AE43" s="126"/>
      <c r="AF43" s="1365"/>
      <c r="AG43" s="13"/>
      <c r="AH43" s="13"/>
      <c r="AI43" s="11"/>
      <c r="AJ43" s="74"/>
      <c r="AK43" s="126"/>
      <c r="AL43" s="31"/>
      <c r="AM43" s="10"/>
      <c r="AN43" s="11"/>
      <c r="AO43" s="11"/>
      <c r="AP43" s="50"/>
      <c r="AQ43" s="67"/>
      <c r="AR43" s="50"/>
      <c r="AS43" s="50"/>
      <c r="AT43" s="63"/>
      <c r="AU43" s="12"/>
    </row>
    <row r="44" spans="1:47" s="3" customFormat="1" ht="16.5">
      <c r="A44" s="8"/>
      <c r="B44" s="395"/>
      <c r="C44" s="601"/>
      <c r="D44" s="126"/>
      <c r="E44" s="126"/>
      <c r="F44" s="1367"/>
      <c r="G44" s="10"/>
      <c r="H44" s="11"/>
      <c r="I44" s="6"/>
      <c r="J44" s="53"/>
      <c r="K44" s="126"/>
      <c r="L44" s="126"/>
      <c r="M44" s="1367"/>
      <c r="N44" s="10"/>
      <c r="O44" s="11"/>
      <c r="P44" s="6"/>
      <c r="Q44" s="53"/>
      <c r="R44" s="126"/>
      <c r="S44" s="126"/>
      <c r="T44" s="1370"/>
      <c r="U44" s="10"/>
      <c r="V44" s="6"/>
      <c r="W44" s="11"/>
      <c r="X44" s="53"/>
      <c r="Y44" s="126"/>
      <c r="Z44" s="1367"/>
      <c r="AA44" s="10"/>
      <c r="AB44" s="11"/>
      <c r="AC44" s="11"/>
      <c r="AD44" s="53"/>
      <c r="AE44" s="126"/>
      <c r="AF44" s="1365"/>
      <c r="AG44" s="13"/>
      <c r="AH44" s="13"/>
      <c r="AI44" s="11"/>
      <c r="AJ44" s="74"/>
      <c r="AK44" s="126"/>
      <c r="AL44" s="31"/>
      <c r="AM44" s="10"/>
      <c r="AN44" s="11"/>
      <c r="AO44" s="11"/>
      <c r="AP44" s="50"/>
      <c r="AQ44" s="67"/>
      <c r="AR44" s="50"/>
      <c r="AS44" s="50"/>
      <c r="AT44" s="63"/>
      <c r="AU44" s="12"/>
    </row>
    <row r="45" spans="1:47" s="18" customFormat="1" ht="16.5">
      <c r="A45" s="8"/>
      <c r="B45" s="866"/>
      <c r="C45" s="867"/>
      <c r="D45" s="127"/>
      <c r="E45" s="127"/>
      <c r="F45" s="1368"/>
      <c r="G45" s="17"/>
      <c r="H45" s="19"/>
      <c r="J45" s="56"/>
      <c r="K45" s="127"/>
      <c r="L45" s="127"/>
      <c r="M45" s="1368"/>
      <c r="N45" s="17"/>
      <c r="O45" s="19"/>
      <c r="Q45" s="56"/>
      <c r="R45" s="127"/>
      <c r="S45" s="127"/>
      <c r="T45" s="1389"/>
      <c r="U45" s="17"/>
      <c r="W45" s="19"/>
      <c r="X45" s="56"/>
      <c r="Y45" s="127"/>
      <c r="Z45" s="1368"/>
      <c r="AA45" s="17"/>
      <c r="AB45" s="19"/>
      <c r="AC45" s="19"/>
      <c r="AD45" s="56"/>
      <c r="AE45" s="127"/>
      <c r="AF45" s="1366"/>
      <c r="AG45" s="21"/>
      <c r="AH45" s="21"/>
      <c r="AI45" s="19"/>
      <c r="AJ45" s="199"/>
      <c r="AK45" s="127"/>
      <c r="AL45" s="384"/>
      <c r="AM45" s="17"/>
      <c r="AN45" s="19"/>
      <c r="AO45" s="19"/>
      <c r="AP45" s="51"/>
      <c r="AQ45" s="93"/>
      <c r="AR45" s="51"/>
      <c r="AS45" s="51"/>
      <c r="AT45" s="64"/>
      <c r="AU45" s="20"/>
    </row>
    <row r="46" spans="1:47" s="3" customFormat="1" ht="16.5">
      <c r="A46" s="193"/>
      <c r="B46" s="395">
        <v>14</v>
      </c>
      <c r="C46" s="381" t="s">
        <v>119</v>
      </c>
      <c r="D46" s="292"/>
      <c r="E46" s="292"/>
      <c r="F46" s="1370"/>
      <c r="G46" s="394"/>
      <c r="H46" s="395"/>
      <c r="I46" s="292"/>
      <c r="J46" s="381"/>
      <c r="K46" s="126"/>
      <c r="L46" s="126"/>
      <c r="M46" s="1367"/>
      <c r="N46" s="394"/>
      <c r="O46" s="395"/>
      <c r="P46" s="292"/>
      <c r="Q46" s="381"/>
      <c r="R46" s="292" t="s">
        <v>119</v>
      </c>
      <c r="S46" s="292"/>
      <c r="T46" s="1370" t="s">
        <v>294</v>
      </c>
      <c r="U46" s="10"/>
      <c r="V46" s="6"/>
      <c r="W46" s="11"/>
      <c r="X46" s="53"/>
      <c r="Y46" s="126"/>
      <c r="Z46" s="1367"/>
      <c r="AA46" s="10"/>
      <c r="AB46" s="11"/>
      <c r="AC46" s="11"/>
      <c r="AD46" s="53"/>
      <c r="AE46" s="126"/>
      <c r="AF46" s="1365"/>
      <c r="AG46" s="13"/>
      <c r="AH46" s="13"/>
      <c r="AI46" s="11"/>
      <c r="AJ46" s="74"/>
      <c r="AK46" s="126" t="s">
        <v>119</v>
      </c>
      <c r="AL46" s="31" t="s">
        <v>219</v>
      </c>
      <c r="AM46" s="10"/>
      <c r="AN46" s="11"/>
      <c r="AO46" s="11"/>
      <c r="AP46" s="50"/>
      <c r="AQ46" s="67"/>
      <c r="AR46" s="50"/>
      <c r="AS46" s="50"/>
      <c r="AT46" s="63"/>
      <c r="AU46" s="12"/>
    </row>
    <row r="47" spans="1:47" s="3" customFormat="1" ht="16.5">
      <c r="A47" s="8"/>
      <c r="B47" s="395"/>
      <c r="C47" s="381"/>
      <c r="D47" s="126"/>
      <c r="E47" s="126"/>
      <c r="F47" s="1367"/>
      <c r="G47" s="10"/>
      <c r="H47" s="11"/>
      <c r="I47" s="6"/>
      <c r="J47" s="53"/>
      <c r="K47" s="126"/>
      <c r="L47" s="126"/>
      <c r="M47" s="1367"/>
      <c r="N47" s="10"/>
      <c r="O47" s="11"/>
      <c r="P47" s="6"/>
      <c r="Q47" s="53"/>
      <c r="R47" s="126"/>
      <c r="S47" s="126"/>
      <c r="T47" s="1370"/>
      <c r="U47" s="10"/>
      <c r="V47" s="6"/>
      <c r="W47" s="11"/>
      <c r="X47" s="53"/>
      <c r="Y47" s="126"/>
      <c r="Z47" s="1367"/>
      <c r="AA47" s="10"/>
      <c r="AB47" s="11"/>
      <c r="AC47" s="11"/>
      <c r="AD47" s="53"/>
      <c r="AE47" s="126"/>
      <c r="AF47" s="1365"/>
      <c r="AG47" s="10"/>
      <c r="AH47" s="11"/>
      <c r="AI47" s="11"/>
      <c r="AJ47" s="68"/>
      <c r="AK47" s="126"/>
      <c r="AL47" s="31"/>
      <c r="AM47" s="10"/>
      <c r="AN47" s="11"/>
      <c r="AO47" s="11"/>
      <c r="AP47" s="6"/>
      <c r="AQ47" s="67"/>
      <c r="AR47" s="50"/>
      <c r="AS47" s="50"/>
      <c r="AT47" s="63"/>
      <c r="AU47" s="12"/>
    </row>
    <row r="48" spans="1:47" s="18" customFormat="1" ht="16.5">
      <c r="A48" s="8"/>
      <c r="B48" s="866"/>
      <c r="C48" s="867"/>
      <c r="D48" s="127"/>
      <c r="E48" s="127"/>
      <c r="F48" s="1368"/>
      <c r="G48" s="17"/>
      <c r="H48" s="19"/>
      <c r="J48" s="56"/>
      <c r="K48" s="127"/>
      <c r="L48" s="127"/>
      <c r="M48" s="1368"/>
      <c r="N48" s="17"/>
      <c r="O48" s="19"/>
      <c r="Q48" s="56"/>
      <c r="R48" s="127"/>
      <c r="S48" s="127"/>
      <c r="T48" s="1389"/>
      <c r="U48" s="17"/>
      <c r="W48" s="19"/>
      <c r="X48" s="56"/>
      <c r="Y48" s="127"/>
      <c r="Z48" s="1368"/>
      <c r="AA48" s="17"/>
      <c r="AB48" s="19"/>
      <c r="AC48" s="19"/>
      <c r="AD48" s="56"/>
      <c r="AE48" s="127"/>
      <c r="AF48" s="1366"/>
      <c r="AG48" s="21"/>
      <c r="AH48" s="21"/>
      <c r="AI48" s="19"/>
      <c r="AJ48" s="199"/>
      <c r="AK48" s="126"/>
      <c r="AL48" s="384"/>
      <c r="AM48" s="17"/>
      <c r="AN48" s="19"/>
      <c r="AO48" s="19"/>
      <c r="AP48" s="56"/>
      <c r="AQ48" s="93"/>
      <c r="AR48" s="50"/>
      <c r="AS48" s="93"/>
      <c r="AT48" s="64"/>
      <c r="AU48" s="20"/>
    </row>
    <row r="49" spans="1:47" s="3" customFormat="1" ht="16.5">
      <c r="A49" s="28"/>
      <c r="B49" s="395">
        <v>15</v>
      </c>
      <c r="C49" s="381" t="s">
        <v>123</v>
      </c>
      <c r="D49" s="126" t="s">
        <v>123</v>
      </c>
      <c r="E49" s="126"/>
      <c r="F49" s="1367" t="s">
        <v>465</v>
      </c>
      <c r="G49" s="841"/>
      <c r="H49" s="870"/>
      <c r="I49" s="871"/>
      <c r="J49" s="826"/>
      <c r="K49" s="126"/>
      <c r="L49" s="126"/>
      <c r="M49" s="1367"/>
      <c r="N49" s="10"/>
      <c r="O49" s="11"/>
      <c r="P49" s="6"/>
      <c r="Q49" s="53"/>
      <c r="R49" s="126"/>
      <c r="S49" s="126"/>
      <c r="T49" s="1370"/>
      <c r="U49" s="10"/>
      <c r="V49" s="6"/>
      <c r="W49" s="11"/>
      <c r="X49" s="53"/>
      <c r="Y49" s="126"/>
      <c r="Z49" s="1367"/>
      <c r="AA49" s="10"/>
      <c r="AB49" s="11"/>
      <c r="AC49" s="11"/>
      <c r="AD49" s="53"/>
      <c r="AE49" s="126"/>
      <c r="AF49" s="1365"/>
      <c r="AG49" s="13"/>
      <c r="AH49" s="13"/>
      <c r="AI49" s="11"/>
      <c r="AJ49" s="74"/>
      <c r="AK49" s="217" t="s">
        <v>123</v>
      </c>
      <c r="AL49" s="386" t="s">
        <v>298</v>
      </c>
      <c r="AM49" s="98"/>
      <c r="AN49" s="95"/>
      <c r="AO49" s="95"/>
      <c r="AP49" s="97"/>
      <c r="AQ49" s="67"/>
      <c r="AR49" s="177"/>
      <c r="AS49" s="6"/>
      <c r="AT49" s="63"/>
      <c r="AU49" s="12"/>
    </row>
    <row r="50" spans="1:47" s="3" customFormat="1" ht="16.5">
      <c r="A50" s="28"/>
      <c r="B50" s="395"/>
      <c r="C50" s="381"/>
      <c r="D50" s="126"/>
      <c r="E50" s="126"/>
      <c r="F50" s="888" t="s">
        <v>241</v>
      </c>
      <c r="G50" s="841"/>
      <c r="H50" s="870"/>
      <c r="I50" s="871"/>
      <c r="J50" s="826"/>
      <c r="K50" s="126"/>
      <c r="L50" s="126"/>
      <c r="M50" s="1367"/>
      <c r="N50" s="10"/>
      <c r="O50" s="11"/>
      <c r="P50" s="6"/>
      <c r="Q50" s="53"/>
      <c r="R50" s="126"/>
      <c r="S50" s="126"/>
      <c r="T50" s="1370"/>
      <c r="U50" s="10"/>
      <c r="V50" s="6"/>
      <c r="W50" s="11"/>
      <c r="X50" s="53"/>
      <c r="Y50" s="126"/>
      <c r="Z50" s="1367"/>
      <c r="AA50" s="10"/>
      <c r="AB50" s="11"/>
      <c r="AC50" s="11"/>
      <c r="AD50" s="53"/>
      <c r="AE50" s="126"/>
      <c r="AF50" s="1365"/>
      <c r="AG50" s="13"/>
      <c r="AH50" s="13"/>
      <c r="AI50" s="11"/>
      <c r="AJ50" s="74"/>
      <c r="AK50" s="165"/>
      <c r="AL50" s="31"/>
      <c r="AM50" s="10"/>
      <c r="AN50" s="11"/>
      <c r="AO50" s="11"/>
      <c r="AP50" s="50"/>
      <c r="AQ50" s="67"/>
      <c r="AR50" s="50"/>
      <c r="AS50" s="6"/>
      <c r="AT50" s="63"/>
      <c r="AU50" s="12"/>
    </row>
    <row r="51" spans="1:47" s="3" customFormat="1" ht="17.25" thickBot="1">
      <c r="A51" s="8"/>
      <c r="B51" s="907"/>
      <c r="C51" s="908"/>
      <c r="D51" s="128"/>
      <c r="E51" s="128"/>
      <c r="F51" s="1369"/>
      <c r="G51" s="1427"/>
      <c r="H51" s="1424"/>
      <c r="I51" s="1425"/>
      <c r="J51" s="1426"/>
      <c r="K51" s="128"/>
      <c r="L51" s="128"/>
      <c r="M51" s="1369"/>
      <c r="N51" s="78"/>
      <c r="O51" s="79"/>
      <c r="P51" s="77"/>
      <c r="Q51" s="76"/>
      <c r="R51" s="135"/>
      <c r="S51" s="128"/>
      <c r="T51" s="1393"/>
      <c r="U51" s="78"/>
      <c r="V51" s="77"/>
      <c r="W51" s="79"/>
      <c r="X51" s="76"/>
      <c r="Y51" s="128"/>
      <c r="Z51" s="1369"/>
      <c r="AA51" s="78"/>
      <c r="AB51" s="79"/>
      <c r="AC51" s="79"/>
      <c r="AD51" s="76"/>
      <c r="AE51" s="128"/>
      <c r="AF51" s="1402"/>
      <c r="AG51" s="81"/>
      <c r="AH51" s="81"/>
      <c r="AI51" s="79"/>
      <c r="AJ51" s="200"/>
      <c r="AK51" s="218"/>
      <c r="AL51" s="598"/>
      <c r="AM51" s="78"/>
      <c r="AN51" s="79"/>
      <c r="AO51" s="79"/>
      <c r="AP51" s="76"/>
      <c r="AQ51" s="87"/>
      <c r="AR51" s="80"/>
      <c r="AS51" s="77"/>
      <c r="AT51" s="83"/>
      <c r="AU51" s="84"/>
    </row>
    <row r="52" spans="1:47" s="3" customFormat="1" ht="17.25" thickTop="1">
      <c r="A52" s="8"/>
      <c r="B52" s="395">
        <v>16</v>
      </c>
      <c r="C52" s="381" t="s">
        <v>126</v>
      </c>
      <c r="D52" s="126"/>
      <c r="E52" s="126"/>
      <c r="F52" s="1367"/>
      <c r="G52" s="10"/>
      <c r="H52" s="11"/>
      <c r="I52" s="6"/>
      <c r="J52" s="53"/>
      <c r="K52" s="126"/>
      <c r="L52" s="126"/>
      <c r="M52" s="1367"/>
      <c r="N52" s="10"/>
      <c r="O52" s="11"/>
      <c r="P52" s="6"/>
      <c r="Q52" s="53"/>
      <c r="R52" s="126"/>
      <c r="S52" s="126"/>
      <c r="T52" s="1370"/>
      <c r="U52" s="10"/>
      <c r="V52" s="6"/>
      <c r="W52" s="11"/>
      <c r="X52" s="53"/>
      <c r="Y52" s="126" t="s">
        <v>126</v>
      </c>
      <c r="Z52" s="1367" t="s">
        <v>478</v>
      </c>
      <c r="AA52" s="10"/>
      <c r="AB52" s="11"/>
      <c r="AC52" s="11"/>
      <c r="AD52" s="53"/>
      <c r="AE52" s="126"/>
      <c r="AF52" s="1365"/>
      <c r="AG52" s="13"/>
      <c r="AH52" s="13"/>
      <c r="AI52" s="11"/>
      <c r="AJ52" s="74"/>
      <c r="AK52" s="291"/>
      <c r="AL52" s="607"/>
      <c r="AM52" s="246"/>
      <c r="AN52" s="11"/>
      <c r="AO52" s="11"/>
      <c r="AP52" s="6"/>
      <c r="AQ52" s="67"/>
      <c r="AR52" s="50"/>
      <c r="AS52" s="6"/>
      <c r="AT52" s="63"/>
      <c r="AU52" s="12"/>
    </row>
    <row r="53" spans="1:47" s="3" customFormat="1" ht="16.5">
      <c r="A53" s="8" t="s">
        <v>333</v>
      </c>
      <c r="B53" s="395"/>
      <c r="C53" s="381"/>
      <c r="D53" s="126"/>
      <c r="E53" s="126"/>
      <c r="F53" s="1367"/>
      <c r="G53" s="10"/>
      <c r="H53" s="11"/>
      <c r="I53" s="6"/>
      <c r="J53" s="53"/>
      <c r="K53" s="126"/>
      <c r="L53" s="126"/>
      <c r="M53" s="1367"/>
      <c r="N53" s="10"/>
      <c r="O53" s="11"/>
      <c r="P53" s="6"/>
      <c r="Q53" s="53"/>
      <c r="R53" s="126"/>
      <c r="S53" s="126"/>
      <c r="T53" s="1370"/>
      <c r="U53" s="10"/>
      <c r="V53" s="6"/>
      <c r="W53" s="11"/>
      <c r="X53" s="53"/>
      <c r="Y53" s="126"/>
      <c r="Z53" s="1367"/>
      <c r="AA53" s="10"/>
      <c r="AB53" s="11"/>
      <c r="AC53" s="11"/>
      <c r="AD53" s="53"/>
      <c r="AE53" s="126"/>
      <c r="AF53" s="1365"/>
      <c r="AG53" s="13"/>
      <c r="AH53" s="13"/>
      <c r="AI53" s="11"/>
      <c r="AJ53" s="74"/>
      <c r="AK53" s="165"/>
      <c r="AL53" s="255"/>
      <c r="AM53" s="10"/>
      <c r="AN53" s="11"/>
      <c r="AO53" s="11"/>
      <c r="AP53" s="6"/>
      <c r="AQ53" s="67"/>
      <c r="AR53" s="50"/>
      <c r="AS53" s="6"/>
      <c r="AT53" s="63"/>
      <c r="AU53" s="12"/>
    </row>
    <row r="54" spans="1:47" s="3" customFormat="1" ht="16.5">
      <c r="A54" s="28"/>
      <c r="B54" s="866"/>
      <c r="C54" s="867"/>
      <c r="D54" s="127"/>
      <c r="E54" s="127"/>
      <c r="F54" s="1368"/>
      <c r="G54" s="17"/>
      <c r="H54" s="19"/>
      <c r="I54" s="18"/>
      <c r="J54" s="56"/>
      <c r="K54" s="127"/>
      <c r="L54" s="127"/>
      <c r="M54" s="1367"/>
      <c r="N54" s="17"/>
      <c r="O54" s="19"/>
      <c r="P54" s="18"/>
      <c r="Q54" s="56"/>
      <c r="R54" s="127"/>
      <c r="S54" s="127"/>
      <c r="T54" s="1389"/>
      <c r="U54" s="17"/>
      <c r="V54" s="18"/>
      <c r="W54" s="19"/>
      <c r="X54" s="56"/>
      <c r="Y54" s="127"/>
      <c r="Z54" s="1368"/>
      <c r="AA54" s="17"/>
      <c r="AB54" s="19"/>
      <c r="AC54" s="19"/>
      <c r="AD54" s="56"/>
      <c r="AE54" s="127"/>
      <c r="AF54" s="1366"/>
      <c r="AG54" s="21"/>
      <c r="AH54" s="21"/>
      <c r="AI54" s="19"/>
      <c r="AJ54" s="199"/>
      <c r="AK54" s="216"/>
      <c r="AL54" s="597"/>
      <c r="AM54" s="17"/>
      <c r="AN54" s="19"/>
      <c r="AO54" s="19"/>
      <c r="AP54" s="18"/>
      <c r="AQ54" s="93"/>
      <c r="AR54" s="51"/>
      <c r="AS54" s="18"/>
      <c r="AT54" s="64"/>
      <c r="AU54" s="20"/>
    </row>
    <row r="55" spans="1:47" s="3" customFormat="1" ht="16.5">
      <c r="A55" s="28"/>
      <c r="B55" s="395">
        <v>17</v>
      </c>
      <c r="C55" s="381" t="s">
        <v>109</v>
      </c>
      <c r="D55" s="126"/>
      <c r="E55" s="126"/>
      <c r="F55" s="1367"/>
      <c r="G55" s="10"/>
      <c r="H55" s="11"/>
      <c r="I55" s="6"/>
      <c r="J55" s="53"/>
      <c r="K55" s="126"/>
      <c r="L55" s="126"/>
      <c r="M55" s="1362"/>
      <c r="N55" s="15"/>
      <c r="O55" s="11"/>
      <c r="P55" s="6"/>
      <c r="Q55" s="53"/>
      <c r="R55" s="126" t="s">
        <v>109</v>
      </c>
      <c r="S55" s="126"/>
      <c r="T55" s="1370" t="s">
        <v>294</v>
      </c>
      <c r="U55" s="660"/>
      <c r="V55" s="662"/>
      <c r="W55" s="661"/>
      <c r="X55" s="663"/>
      <c r="Y55" s="126"/>
      <c r="Z55" s="1367"/>
      <c r="AA55" s="10"/>
      <c r="AB55" s="11"/>
      <c r="AC55" s="11"/>
      <c r="AD55" s="53"/>
      <c r="AE55" s="126"/>
      <c r="AF55" s="1365"/>
      <c r="AG55" s="13"/>
      <c r="AH55" s="13"/>
      <c r="AI55" s="11"/>
      <c r="AJ55" s="74"/>
      <c r="AK55" s="126"/>
      <c r="AL55" s="255"/>
      <c r="AM55" s="15"/>
      <c r="AN55" s="11"/>
      <c r="AO55" s="11"/>
      <c r="AP55" s="6"/>
      <c r="AQ55" s="67"/>
      <c r="AR55" s="50"/>
      <c r="AS55" s="6"/>
      <c r="AT55" s="63"/>
      <c r="AU55" s="12"/>
    </row>
    <row r="56" spans="1:47" s="3" customFormat="1" ht="16.5">
      <c r="A56" s="28"/>
      <c r="B56" s="395"/>
      <c r="C56" s="381"/>
      <c r="D56" s="126"/>
      <c r="E56" s="126"/>
      <c r="F56" s="1367"/>
      <c r="G56" s="10"/>
      <c r="H56" s="11"/>
      <c r="I56" s="6"/>
      <c r="J56" s="53"/>
      <c r="K56" s="126"/>
      <c r="L56" s="126"/>
      <c r="M56" s="1383"/>
      <c r="N56" s="15"/>
      <c r="O56" s="11"/>
      <c r="P56" s="6"/>
      <c r="Q56" s="53"/>
      <c r="R56" s="126"/>
      <c r="S56" s="126"/>
      <c r="T56" s="1365"/>
      <c r="U56" s="660"/>
      <c r="V56" s="662"/>
      <c r="W56" s="661"/>
      <c r="X56" s="663"/>
      <c r="Y56" s="126"/>
      <c r="Z56" s="1367"/>
      <c r="AA56" s="10"/>
      <c r="AB56" s="11"/>
      <c r="AC56" s="11"/>
      <c r="AD56" s="53"/>
      <c r="AE56" s="126"/>
      <c r="AF56" s="1365"/>
      <c r="AG56" s="13"/>
      <c r="AH56" s="13"/>
      <c r="AI56" s="11"/>
      <c r="AJ56" s="74"/>
      <c r="AK56" s="126"/>
      <c r="AL56" s="255"/>
      <c r="AM56" s="15"/>
      <c r="AN56" s="11"/>
      <c r="AO56" s="11"/>
      <c r="AP56" s="6"/>
      <c r="AQ56" s="67"/>
      <c r="AR56" s="50"/>
      <c r="AS56" s="6"/>
      <c r="AT56" s="63"/>
      <c r="AU56" s="12"/>
    </row>
    <row r="57" spans="1:47" s="3" customFormat="1" ht="16.5">
      <c r="A57" s="28"/>
      <c r="B57" s="866"/>
      <c r="C57" s="867"/>
      <c r="D57" s="127"/>
      <c r="E57" s="127"/>
      <c r="F57" s="1367"/>
      <c r="G57" s="17"/>
      <c r="H57" s="19"/>
      <c r="I57" s="18"/>
      <c r="J57" s="56"/>
      <c r="K57" s="127"/>
      <c r="L57" s="127"/>
      <c r="M57" s="1384"/>
      <c r="N57" s="30"/>
      <c r="O57" s="19"/>
      <c r="P57" s="18"/>
      <c r="Q57" s="56"/>
      <c r="R57" s="127"/>
      <c r="S57" s="127"/>
      <c r="T57" s="1389"/>
      <c r="U57" s="813"/>
      <c r="V57" s="814"/>
      <c r="W57" s="815"/>
      <c r="X57" s="816"/>
      <c r="Y57" s="127"/>
      <c r="Z57" s="1368"/>
      <c r="AA57" s="17"/>
      <c r="AB57" s="19"/>
      <c r="AC57" s="19"/>
      <c r="AD57" s="56"/>
      <c r="AE57" s="127"/>
      <c r="AF57" s="1366"/>
      <c r="AG57" s="21"/>
      <c r="AH57" s="21"/>
      <c r="AI57" s="19"/>
      <c r="AJ57" s="199"/>
      <c r="AK57" s="127"/>
      <c r="AL57" s="597"/>
      <c r="AM57" s="30"/>
      <c r="AN57" s="19"/>
      <c r="AO57" s="19"/>
      <c r="AP57" s="18"/>
      <c r="AQ57" s="93"/>
      <c r="AR57" s="51"/>
      <c r="AS57" s="18"/>
      <c r="AT57" s="64"/>
      <c r="AU57" s="20"/>
    </row>
    <row r="58" spans="1:47" s="3" customFormat="1" ht="16.5">
      <c r="A58" s="8"/>
      <c r="B58" s="395">
        <v>18</v>
      </c>
      <c r="C58" s="601" t="s">
        <v>112</v>
      </c>
      <c r="D58" s="126"/>
      <c r="E58" s="126"/>
      <c r="F58" s="1362"/>
      <c r="G58" s="15"/>
      <c r="H58" s="11"/>
      <c r="I58" s="6"/>
      <c r="J58" s="53"/>
      <c r="K58" s="126" t="s">
        <v>112</v>
      </c>
      <c r="L58" s="126"/>
      <c r="M58" s="1367" t="s">
        <v>127</v>
      </c>
      <c r="N58" s="10"/>
      <c r="O58" s="11"/>
      <c r="P58" s="6"/>
      <c r="Q58" s="53"/>
      <c r="R58" s="126"/>
      <c r="S58" s="126"/>
      <c r="T58" s="1370"/>
      <c r="U58" s="10"/>
      <c r="V58" s="6"/>
      <c r="W58" s="11"/>
      <c r="X58" s="53"/>
      <c r="Y58" s="126"/>
      <c r="Z58" s="1367"/>
      <c r="AA58" s="10"/>
      <c r="AB58" s="11"/>
      <c r="AC58" s="11"/>
      <c r="AD58" s="53"/>
      <c r="AE58" s="126"/>
      <c r="AF58" s="1365"/>
      <c r="AG58" s="13"/>
      <c r="AH58" s="13"/>
      <c r="AI58" s="11"/>
      <c r="AJ58" s="74"/>
      <c r="AK58" s="126"/>
      <c r="AL58" s="31"/>
      <c r="AM58" s="10"/>
      <c r="AN58" s="11"/>
      <c r="AO58" s="11"/>
      <c r="AP58" s="6"/>
      <c r="AQ58" s="67"/>
      <c r="AR58" s="50"/>
      <c r="AS58" s="6"/>
      <c r="AT58" s="63"/>
      <c r="AU58" s="12"/>
    </row>
    <row r="59" spans="1:47" s="3" customFormat="1" ht="16.5">
      <c r="A59" s="8"/>
      <c r="B59" s="395"/>
      <c r="C59" s="601"/>
      <c r="D59" s="126"/>
      <c r="E59" s="126"/>
      <c r="F59" s="1363"/>
      <c r="G59" s="15"/>
      <c r="H59" s="11"/>
      <c r="I59" s="6"/>
      <c r="J59" s="53"/>
      <c r="K59" s="126"/>
      <c r="L59" s="126"/>
      <c r="M59" s="1367"/>
      <c r="N59" s="10"/>
      <c r="O59" s="11"/>
      <c r="P59" s="6"/>
      <c r="Q59" s="53"/>
      <c r="R59" s="126"/>
      <c r="S59" s="126"/>
      <c r="T59" s="1370"/>
      <c r="U59" s="10"/>
      <c r="V59" s="6"/>
      <c r="W59" s="11"/>
      <c r="X59" s="53"/>
      <c r="Y59" s="126"/>
      <c r="Z59" s="1367"/>
      <c r="AA59" s="10"/>
      <c r="AB59" s="11"/>
      <c r="AC59" s="11"/>
      <c r="AD59" s="53"/>
      <c r="AE59" s="126"/>
      <c r="AF59" s="1365"/>
      <c r="AG59" s="13"/>
      <c r="AH59" s="13"/>
      <c r="AI59" s="11"/>
      <c r="AJ59" s="74"/>
      <c r="AK59" s="126"/>
      <c r="AL59" s="31"/>
      <c r="AM59" s="10"/>
      <c r="AN59" s="11"/>
      <c r="AO59" s="11"/>
      <c r="AP59" s="6"/>
      <c r="AQ59" s="67"/>
      <c r="AR59" s="50"/>
      <c r="AS59" s="6"/>
      <c r="AT59" s="63"/>
      <c r="AU59" s="12"/>
    </row>
    <row r="60" spans="1:47" s="3" customFormat="1" ht="16.5">
      <c r="A60" s="8"/>
      <c r="B60" s="866"/>
      <c r="C60" s="948"/>
      <c r="D60" s="127"/>
      <c r="E60" s="127"/>
      <c r="F60" s="1371"/>
      <c r="G60" s="30"/>
      <c r="H60" s="19"/>
      <c r="I60" s="18"/>
      <c r="J60" s="56"/>
      <c r="K60" s="127"/>
      <c r="L60" s="127"/>
      <c r="M60" s="1368"/>
      <c r="N60" s="17"/>
      <c r="O60" s="19"/>
      <c r="P60" s="18"/>
      <c r="Q60" s="56"/>
      <c r="R60" s="127"/>
      <c r="S60" s="127"/>
      <c r="T60" s="1389"/>
      <c r="U60" s="17"/>
      <c r="V60" s="18"/>
      <c r="W60" s="19"/>
      <c r="X60" s="56"/>
      <c r="Y60" s="127"/>
      <c r="Z60" s="1368"/>
      <c r="AA60" s="17"/>
      <c r="AB60" s="19"/>
      <c r="AC60" s="19"/>
      <c r="AD60" s="56"/>
      <c r="AE60" s="127"/>
      <c r="AF60" s="1366"/>
      <c r="AG60" s="21"/>
      <c r="AH60" s="21"/>
      <c r="AI60" s="19"/>
      <c r="AJ60" s="199"/>
      <c r="AK60" s="127"/>
      <c r="AL60" s="384"/>
      <c r="AM60" s="17"/>
      <c r="AN60" s="19"/>
      <c r="AO60" s="19"/>
      <c r="AP60" s="18"/>
      <c r="AQ60" s="93"/>
      <c r="AR60" s="51"/>
      <c r="AS60" s="18"/>
      <c r="AT60" s="64"/>
      <c r="AU60" s="20"/>
    </row>
    <row r="61" spans="1:47" s="3" customFormat="1" ht="16.5">
      <c r="A61" s="8" t="s">
        <v>218</v>
      </c>
      <c r="B61" s="2007">
        <v>19</v>
      </c>
      <c r="C61" s="2008" t="s">
        <v>115</v>
      </c>
      <c r="D61" s="126"/>
      <c r="E61" s="126"/>
      <c r="F61" s="1367"/>
      <c r="G61" s="10"/>
      <c r="H61" s="11"/>
      <c r="I61" s="6"/>
      <c r="J61" s="53"/>
      <c r="K61" s="126"/>
      <c r="L61" s="126"/>
      <c r="M61" s="1367"/>
      <c r="N61" s="10"/>
      <c r="O61" s="11"/>
      <c r="P61" s="6"/>
      <c r="Q61" s="53"/>
      <c r="R61" s="126" t="s">
        <v>115</v>
      </c>
      <c r="S61" s="126"/>
      <c r="T61" s="1370" t="s">
        <v>491</v>
      </c>
      <c r="U61" s="10" t="s">
        <v>368</v>
      </c>
      <c r="V61" s="6"/>
      <c r="W61" s="11"/>
      <c r="X61" s="53"/>
      <c r="Y61" s="126"/>
      <c r="Z61" s="1367"/>
      <c r="AA61" s="10"/>
      <c r="AB61" s="11"/>
      <c r="AC61" s="11"/>
      <c r="AD61" s="53"/>
      <c r="AE61" s="126"/>
      <c r="AF61" s="1365"/>
      <c r="AG61" s="13"/>
      <c r="AH61" s="13"/>
      <c r="AI61" s="11"/>
      <c r="AJ61" s="74"/>
      <c r="AK61" s="126"/>
      <c r="AL61" s="31"/>
      <c r="AM61" s="10"/>
      <c r="AN61" s="11"/>
      <c r="AO61" s="11"/>
      <c r="AP61" s="6"/>
      <c r="AQ61" s="212"/>
      <c r="AR61" s="50"/>
      <c r="AS61" s="50"/>
      <c r="AT61" s="63"/>
      <c r="AU61" s="12"/>
    </row>
    <row r="62" spans="1:47" s="3" customFormat="1" ht="17.25">
      <c r="A62" s="8"/>
      <c r="B62" s="600"/>
      <c r="C62" s="601"/>
      <c r="D62" s="126"/>
      <c r="E62" s="126"/>
      <c r="F62" s="1367"/>
      <c r="G62" s="1349" t="s">
        <v>515</v>
      </c>
      <c r="H62" s="11"/>
      <c r="I62" s="6"/>
      <c r="J62" s="53"/>
      <c r="K62" s="126"/>
      <c r="L62" s="126"/>
      <c r="M62" s="1367"/>
      <c r="N62" s="10"/>
      <c r="O62" s="11"/>
      <c r="P62" s="6"/>
      <c r="Q62" s="53"/>
      <c r="R62" s="126"/>
      <c r="S62" s="126"/>
      <c r="T62" s="1390"/>
      <c r="U62" s="10"/>
      <c r="V62" s="6"/>
      <c r="W62" s="11"/>
      <c r="X62" s="53"/>
      <c r="Y62" s="126"/>
      <c r="Z62" s="1367"/>
      <c r="AA62" s="10"/>
      <c r="AB62" s="11"/>
      <c r="AC62" s="11"/>
      <c r="AD62" s="53"/>
      <c r="AE62" s="126"/>
      <c r="AF62" s="1365"/>
      <c r="AG62" s="13"/>
      <c r="AH62" s="13"/>
      <c r="AI62" s="11"/>
      <c r="AJ62" s="74"/>
      <c r="AK62" s="126"/>
      <c r="AL62" s="31"/>
      <c r="AM62" s="10"/>
      <c r="AN62" s="11"/>
      <c r="AO62" s="11"/>
      <c r="AP62" s="6"/>
      <c r="AQ62" s="67"/>
      <c r="AR62" s="50"/>
      <c r="AS62" s="50"/>
      <c r="AT62" s="63"/>
      <c r="AU62" s="12"/>
    </row>
    <row r="63" spans="1:47" s="18" customFormat="1" ht="16.5">
      <c r="A63" s="8"/>
      <c r="B63" s="947"/>
      <c r="C63" s="948"/>
      <c r="D63" s="127"/>
      <c r="E63" s="127"/>
      <c r="F63" s="1368"/>
      <c r="G63" s="17"/>
      <c r="H63" s="19"/>
      <c r="J63" s="56"/>
      <c r="K63" s="127"/>
      <c r="L63" s="127"/>
      <c r="M63" s="1368"/>
      <c r="N63" s="17"/>
      <c r="O63" s="19"/>
      <c r="Q63" s="56"/>
      <c r="R63" s="127"/>
      <c r="S63" s="127"/>
      <c r="T63" s="1389"/>
      <c r="U63" s="17"/>
      <c r="W63" s="19"/>
      <c r="X63" s="56"/>
      <c r="Y63" s="127"/>
      <c r="Z63" s="1368"/>
      <c r="AA63" s="17"/>
      <c r="AB63" s="19"/>
      <c r="AC63" s="19"/>
      <c r="AD63" s="56"/>
      <c r="AE63" s="127"/>
      <c r="AF63" s="1366"/>
      <c r="AG63" s="21"/>
      <c r="AH63" s="21"/>
      <c r="AI63" s="19"/>
      <c r="AJ63" s="199"/>
      <c r="AK63" s="127"/>
      <c r="AL63" s="384"/>
      <c r="AM63" s="17"/>
      <c r="AN63" s="19"/>
      <c r="AO63" s="19"/>
      <c r="AQ63" s="93"/>
      <c r="AR63" s="51"/>
      <c r="AS63" s="51"/>
      <c r="AT63" s="64"/>
      <c r="AU63" s="20"/>
    </row>
    <row r="64" spans="1:47" s="3" customFormat="1" ht="16.5">
      <c r="A64" s="8"/>
      <c r="B64" s="600">
        <v>20</v>
      </c>
      <c r="C64" s="601" t="s">
        <v>117</v>
      </c>
      <c r="D64" s="126" t="s">
        <v>117</v>
      </c>
      <c r="E64" s="126" t="s">
        <v>486</v>
      </c>
      <c r="F64" s="1367" t="s">
        <v>465</v>
      </c>
      <c r="G64" s="616"/>
      <c r="H64" s="617"/>
      <c r="I64" s="618"/>
      <c r="J64" s="619"/>
      <c r="K64" s="126"/>
      <c r="L64" s="126"/>
      <c r="M64" s="1367"/>
      <c r="N64" s="10"/>
      <c r="O64" s="11"/>
      <c r="P64" s="6"/>
      <c r="Q64" s="53"/>
      <c r="R64" s="126"/>
      <c r="S64" s="126"/>
      <c r="T64" s="1370"/>
      <c r="U64" s="10"/>
      <c r="V64" s="6"/>
      <c r="W64" s="11"/>
      <c r="X64" s="53"/>
      <c r="Y64" s="126" t="s">
        <v>117</v>
      </c>
      <c r="Z64" s="1367" t="s">
        <v>478</v>
      </c>
      <c r="AA64" s="672"/>
      <c r="AB64" s="673"/>
      <c r="AC64" s="673"/>
      <c r="AD64" s="683"/>
      <c r="AE64" s="126"/>
      <c r="AF64" s="1365"/>
      <c r="AG64" s="13"/>
      <c r="AH64" s="13"/>
      <c r="AI64" s="11"/>
      <c r="AJ64" s="74"/>
      <c r="AK64" s="126"/>
      <c r="AL64" s="31"/>
      <c r="AM64" s="10"/>
      <c r="AN64" s="11"/>
      <c r="AO64" s="11"/>
      <c r="AP64" s="6"/>
      <c r="AQ64" s="67"/>
      <c r="AR64" s="50"/>
      <c r="AS64" s="50"/>
      <c r="AT64" s="63"/>
      <c r="AU64" s="12"/>
    </row>
    <row r="65" spans="1:47" s="3" customFormat="1" ht="16.5">
      <c r="A65" s="8"/>
      <c r="B65" s="600"/>
      <c r="C65" s="601"/>
      <c r="D65" s="126"/>
      <c r="E65" s="126"/>
      <c r="F65" s="1367" t="s">
        <v>242</v>
      </c>
      <c r="G65" s="616"/>
      <c r="H65" s="617"/>
      <c r="I65" s="618"/>
      <c r="J65" s="619"/>
      <c r="K65" s="126"/>
      <c r="L65" s="126"/>
      <c r="M65" s="1367"/>
      <c r="N65" s="10"/>
      <c r="O65" s="11"/>
      <c r="P65" s="6"/>
      <c r="Q65" s="53"/>
      <c r="R65" s="126"/>
      <c r="S65" s="126"/>
      <c r="T65" s="1370"/>
      <c r="U65" s="10"/>
      <c r="V65" s="6"/>
      <c r="W65" s="11"/>
      <c r="X65" s="53"/>
      <c r="Y65" s="126"/>
      <c r="Z65" s="1367"/>
      <c r="AA65" s="672"/>
      <c r="AB65" s="673"/>
      <c r="AC65" s="673"/>
      <c r="AD65" s="683"/>
      <c r="AE65" s="126"/>
      <c r="AF65" s="1365"/>
      <c r="AG65" s="13"/>
      <c r="AH65" s="13"/>
      <c r="AI65" s="11"/>
      <c r="AJ65" s="74"/>
      <c r="AK65" s="126"/>
      <c r="AL65" s="31"/>
      <c r="AM65" s="10"/>
      <c r="AN65" s="11"/>
      <c r="AO65" s="11"/>
      <c r="AP65" s="6"/>
      <c r="AQ65" s="67"/>
      <c r="AR65" s="50"/>
      <c r="AS65" s="50"/>
      <c r="AT65" s="63"/>
      <c r="AU65" s="12"/>
    </row>
    <row r="66" spans="1:47" s="3" customFormat="1" ht="16.5">
      <c r="A66" s="8"/>
      <c r="B66" s="866"/>
      <c r="C66" s="948"/>
      <c r="D66" s="127"/>
      <c r="E66" s="127"/>
      <c r="F66" s="1368"/>
      <c r="G66" s="17"/>
      <c r="H66" s="19"/>
      <c r="I66" s="18"/>
      <c r="J66" s="56"/>
      <c r="K66" s="127"/>
      <c r="L66" s="127"/>
      <c r="M66" s="1368"/>
      <c r="N66" s="17"/>
      <c r="O66" s="19"/>
      <c r="P66" s="18"/>
      <c r="Q66" s="56"/>
      <c r="R66" s="127"/>
      <c r="S66" s="127"/>
      <c r="T66" s="1389"/>
      <c r="U66" s="17"/>
      <c r="V66" s="18"/>
      <c r="W66" s="19"/>
      <c r="X66" s="56"/>
      <c r="Y66" s="127"/>
      <c r="Z66" s="1368"/>
      <c r="AA66" s="669"/>
      <c r="AB66" s="670"/>
      <c r="AC66" s="670"/>
      <c r="AD66" s="671"/>
      <c r="AE66" s="127"/>
      <c r="AF66" s="1366"/>
      <c r="AG66" s="21"/>
      <c r="AH66" s="21"/>
      <c r="AI66" s="19"/>
      <c r="AJ66" s="199"/>
      <c r="AK66" s="127"/>
      <c r="AL66" s="384"/>
      <c r="AM66" s="17"/>
      <c r="AN66" s="19"/>
      <c r="AO66" s="19"/>
      <c r="AP66" s="18"/>
      <c r="AQ66" s="93"/>
      <c r="AR66" s="51"/>
      <c r="AS66" s="51"/>
      <c r="AT66" s="64"/>
      <c r="AU66" s="20"/>
    </row>
    <row r="67" spans="1:47" s="3" customFormat="1" ht="16.5">
      <c r="A67" s="8"/>
      <c r="B67" s="600">
        <v>21</v>
      </c>
      <c r="C67" s="601" t="s">
        <v>119</v>
      </c>
      <c r="D67" s="126"/>
      <c r="E67" s="126"/>
      <c r="F67" s="1367"/>
      <c r="G67" s="10"/>
      <c r="H67" s="11"/>
      <c r="I67" s="6"/>
      <c r="J67" s="53"/>
      <c r="K67" s="126" t="s">
        <v>119</v>
      </c>
      <c r="L67" s="126"/>
      <c r="M67" s="1367" t="s">
        <v>433</v>
      </c>
      <c r="N67" s="1444" t="s">
        <v>157</v>
      </c>
      <c r="O67" s="1722"/>
      <c r="P67" s="1440"/>
      <c r="Q67" s="1720"/>
      <c r="R67" s="126" t="s">
        <v>119</v>
      </c>
      <c r="S67" s="126"/>
      <c r="T67" s="1370" t="s">
        <v>294</v>
      </c>
      <c r="U67" s="10"/>
      <c r="V67" s="6"/>
      <c r="W67" s="11"/>
      <c r="X67" s="53"/>
      <c r="Y67" s="126"/>
      <c r="Z67" s="1367"/>
      <c r="AA67" s="10"/>
      <c r="AB67" s="11"/>
      <c r="AC67" s="11"/>
      <c r="AD67" s="53"/>
      <c r="AE67" s="126"/>
      <c r="AF67" s="1365"/>
      <c r="AG67" s="13"/>
      <c r="AH67" s="13"/>
      <c r="AI67" s="11"/>
      <c r="AJ67" s="74"/>
      <c r="AK67" s="126" t="s">
        <v>119</v>
      </c>
      <c r="AL67" s="31" t="s">
        <v>219</v>
      </c>
      <c r="AM67" s="10"/>
      <c r="AN67" s="11"/>
      <c r="AO67" s="11"/>
      <c r="AP67" s="6"/>
      <c r="AQ67" s="67"/>
      <c r="AR67" s="50"/>
      <c r="AS67" s="50"/>
      <c r="AT67" s="63"/>
      <c r="AU67" s="12"/>
    </row>
    <row r="68" spans="1:47" s="3" customFormat="1" ht="16.5">
      <c r="A68" s="8"/>
      <c r="B68" s="600"/>
      <c r="C68" s="601"/>
      <c r="D68" s="126"/>
      <c r="E68" s="126"/>
      <c r="F68" s="1367"/>
      <c r="G68" s="10"/>
      <c r="H68" s="11"/>
      <c r="I68" s="6"/>
      <c r="J68" s="53"/>
      <c r="K68" s="126"/>
      <c r="L68" s="126"/>
      <c r="M68" s="1367"/>
      <c r="N68" s="1441" t="s">
        <v>129</v>
      </c>
      <c r="O68" s="1722" t="s">
        <v>386</v>
      </c>
      <c r="P68" s="1440">
        <v>24</v>
      </c>
      <c r="Q68" s="1723">
        <v>150</v>
      </c>
      <c r="R68" s="126"/>
      <c r="S68" s="126"/>
      <c r="T68" s="1370"/>
      <c r="U68" s="10"/>
      <c r="V68" s="6"/>
      <c r="W68" s="11"/>
      <c r="X68" s="53"/>
      <c r="Y68" s="126"/>
      <c r="Z68" s="1367"/>
      <c r="AA68" s="10"/>
      <c r="AB68" s="11"/>
      <c r="AC68" s="11"/>
      <c r="AD68" s="53"/>
      <c r="AE68" s="126"/>
      <c r="AF68" s="1365"/>
      <c r="AG68" s="13"/>
      <c r="AH68" s="13"/>
      <c r="AI68" s="11"/>
      <c r="AJ68" s="74"/>
      <c r="AK68" s="126"/>
      <c r="AL68" s="31"/>
      <c r="AM68" s="10"/>
      <c r="AN68" s="11"/>
      <c r="AO68" s="11"/>
      <c r="AP68" s="6"/>
      <c r="AQ68" s="67"/>
      <c r="AR68" s="50"/>
      <c r="AS68" s="50"/>
      <c r="AT68" s="63"/>
      <c r="AU68" s="12"/>
    </row>
    <row r="69" spans="1:47" s="3" customFormat="1" ht="16.5">
      <c r="A69" s="8"/>
      <c r="B69" s="947"/>
      <c r="C69" s="948"/>
      <c r="D69" s="127"/>
      <c r="E69" s="127"/>
      <c r="F69" s="1368"/>
      <c r="G69" s="17"/>
      <c r="H69" s="19"/>
      <c r="I69" s="18"/>
      <c r="J69" s="56"/>
      <c r="K69" s="127"/>
      <c r="L69" s="127"/>
      <c r="M69" s="1368"/>
      <c r="N69" s="634"/>
      <c r="O69" s="636"/>
      <c r="P69" s="635"/>
      <c r="Q69" s="637"/>
      <c r="R69" s="127"/>
      <c r="S69" s="127"/>
      <c r="T69" s="1389"/>
      <c r="U69" s="17"/>
      <c r="V69" s="18"/>
      <c r="W69" s="19"/>
      <c r="X69" s="56"/>
      <c r="Y69" s="127"/>
      <c r="Z69" s="1368"/>
      <c r="AA69" s="17"/>
      <c r="AB69" s="19"/>
      <c r="AC69" s="19"/>
      <c r="AD69" s="56"/>
      <c r="AE69" s="127"/>
      <c r="AF69" s="1366"/>
      <c r="AG69" s="21"/>
      <c r="AH69" s="21"/>
      <c r="AI69" s="19"/>
      <c r="AJ69" s="199"/>
      <c r="AK69" s="126"/>
      <c r="AL69" s="384"/>
      <c r="AM69" s="17"/>
      <c r="AN69" s="19"/>
      <c r="AO69" s="19"/>
      <c r="AP69" s="234"/>
      <c r="AQ69" s="93"/>
      <c r="AR69" s="51"/>
      <c r="AS69" s="51"/>
      <c r="AT69" s="64"/>
      <c r="AU69" s="20"/>
    </row>
    <row r="70" spans="1:47" s="3" customFormat="1" ht="16.5">
      <c r="A70" s="8"/>
      <c r="B70" s="600">
        <v>22</v>
      </c>
      <c r="C70" s="601" t="s">
        <v>123</v>
      </c>
      <c r="D70" s="126" t="s">
        <v>123</v>
      </c>
      <c r="E70" s="126"/>
      <c r="F70" s="1367" t="s">
        <v>595</v>
      </c>
      <c r="G70" s="841" t="s">
        <v>996</v>
      </c>
      <c r="H70" s="870"/>
      <c r="I70" s="871"/>
      <c r="J70" s="826"/>
      <c r="K70" s="126"/>
      <c r="L70" s="126"/>
      <c r="M70" s="1367"/>
      <c r="N70" s="98"/>
      <c r="O70" s="95"/>
      <c r="P70" s="96"/>
      <c r="Q70" s="97"/>
      <c r="R70" s="126"/>
      <c r="S70" s="126"/>
      <c r="T70" s="1390"/>
      <c r="U70" s="10"/>
      <c r="V70" s="11"/>
      <c r="W70" s="11"/>
      <c r="X70" s="53"/>
      <c r="Y70" s="126"/>
      <c r="Z70" s="1367"/>
      <c r="AA70" s="616"/>
      <c r="AB70" s="617"/>
      <c r="AC70" s="617"/>
      <c r="AD70" s="619"/>
      <c r="AE70" s="126"/>
      <c r="AF70" s="1365"/>
      <c r="AG70" s="13"/>
      <c r="AH70" s="13"/>
      <c r="AI70" s="11"/>
      <c r="AJ70" s="74"/>
      <c r="AK70" s="217" t="s">
        <v>123</v>
      </c>
      <c r="AL70" s="386" t="s">
        <v>125</v>
      </c>
      <c r="AM70" s="98" t="s">
        <v>136</v>
      </c>
      <c r="AN70" s="95"/>
      <c r="AO70" s="95"/>
      <c r="AP70" s="97"/>
      <c r="AQ70" s="67"/>
      <c r="AR70" s="50"/>
      <c r="AS70" s="50"/>
      <c r="AT70" s="63"/>
      <c r="AU70" s="12"/>
    </row>
    <row r="71" spans="1:47" s="3" customFormat="1" ht="16.5">
      <c r="A71" s="8"/>
      <c r="B71" s="600"/>
      <c r="C71" s="601"/>
      <c r="D71" s="126"/>
      <c r="E71" s="126"/>
      <c r="F71" s="1367" t="s">
        <v>241</v>
      </c>
      <c r="G71" s="841" t="s">
        <v>599</v>
      </c>
      <c r="H71" s="870" t="s">
        <v>385</v>
      </c>
      <c r="I71" s="871">
        <v>16</v>
      </c>
      <c r="J71" s="826">
        <v>120</v>
      </c>
      <c r="K71" s="126"/>
      <c r="L71" s="126"/>
      <c r="M71" s="1367"/>
      <c r="N71" s="10"/>
      <c r="O71" s="11"/>
      <c r="P71" s="6"/>
      <c r="Q71" s="53"/>
      <c r="R71" s="126"/>
      <c r="S71" s="126"/>
      <c r="T71" s="1370"/>
      <c r="U71" s="10"/>
      <c r="V71" s="6"/>
      <c r="W71" s="11"/>
      <c r="X71" s="53"/>
      <c r="Y71" s="126"/>
      <c r="Z71" s="1367"/>
      <c r="AA71" s="616"/>
      <c r="AB71" s="617"/>
      <c r="AC71" s="617"/>
      <c r="AD71" s="619"/>
      <c r="AE71" s="126"/>
      <c r="AF71" s="1365"/>
      <c r="AG71" s="13"/>
      <c r="AH71" s="13"/>
      <c r="AI71" s="11"/>
      <c r="AJ71" s="74"/>
      <c r="AK71" s="165"/>
      <c r="AL71" s="31"/>
      <c r="AM71" s="10" t="s">
        <v>189</v>
      </c>
      <c r="AN71" s="11" t="s">
        <v>386</v>
      </c>
      <c r="AO71" s="11">
        <v>16</v>
      </c>
      <c r="AP71" s="50" t="s">
        <v>315</v>
      </c>
      <c r="AQ71" s="67"/>
      <c r="AR71" s="50"/>
      <c r="AS71" s="50"/>
      <c r="AT71" s="63"/>
      <c r="AU71" s="12"/>
    </row>
    <row r="72" spans="1:47" s="3" customFormat="1" ht="17.25" thickBot="1">
      <c r="A72" s="8"/>
      <c r="B72" s="1226"/>
      <c r="C72" s="949"/>
      <c r="D72" s="128"/>
      <c r="E72" s="128"/>
      <c r="F72" s="1369"/>
      <c r="G72" s="78"/>
      <c r="H72" s="79"/>
      <c r="I72" s="77"/>
      <c r="J72" s="76"/>
      <c r="K72" s="128"/>
      <c r="L72" s="128"/>
      <c r="M72" s="1369"/>
      <c r="N72" s="78"/>
      <c r="O72" s="79"/>
      <c r="P72" s="77"/>
      <c r="Q72" s="76"/>
      <c r="R72" s="128"/>
      <c r="S72" s="128"/>
      <c r="T72" s="1393"/>
      <c r="U72" s="78"/>
      <c r="V72" s="77"/>
      <c r="W72" s="79"/>
      <c r="X72" s="76"/>
      <c r="Y72" s="128"/>
      <c r="Z72" s="1369"/>
      <c r="AA72" s="675"/>
      <c r="AB72" s="676"/>
      <c r="AC72" s="676"/>
      <c r="AD72" s="699"/>
      <c r="AE72" s="128"/>
      <c r="AF72" s="1402"/>
      <c r="AG72" s="81"/>
      <c r="AH72" s="81"/>
      <c r="AI72" s="79"/>
      <c r="AJ72" s="200"/>
      <c r="AK72" s="218"/>
      <c r="AL72" s="598"/>
      <c r="AM72" s="78"/>
      <c r="AN72" s="79"/>
      <c r="AO72" s="79"/>
      <c r="AP72" s="80"/>
      <c r="AQ72" s="87"/>
      <c r="AR72" s="80"/>
      <c r="AS72" s="80"/>
      <c r="AT72" s="83"/>
      <c r="AU72" s="84"/>
    </row>
    <row r="73" spans="1:47" s="3" customFormat="1" ht="17.25" thickTop="1">
      <c r="A73" s="8"/>
      <c r="B73" s="600">
        <v>23</v>
      </c>
      <c r="C73" s="601" t="s">
        <v>126</v>
      </c>
      <c r="D73" s="126"/>
      <c r="E73" s="126"/>
      <c r="F73" s="1367"/>
      <c r="G73" s="10"/>
      <c r="H73" s="11"/>
      <c r="I73" s="6"/>
      <c r="J73" s="53"/>
      <c r="K73" s="126"/>
      <c r="L73" s="126"/>
      <c r="M73" s="1367"/>
      <c r="N73" s="10"/>
      <c r="O73" s="11"/>
      <c r="P73" s="6"/>
      <c r="Q73" s="53"/>
      <c r="R73" s="126"/>
      <c r="S73" s="126"/>
      <c r="T73" s="1370"/>
      <c r="U73" s="10"/>
      <c r="V73" s="6"/>
      <c r="W73" s="11"/>
      <c r="X73" s="53"/>
      <c r="Y73" s="126"/>
      <c r="Z73" s="1367"/>
      <c r="AA73" s="10"/>
      <c r="AB73" s="11"/>
      <c r="AC73" s="11"/>
      <c r="AD73" s="53"/>
      <c r="AE73" s="126" t="s">
        <v>126</v>
      </c>
      <c r="AF73" s="1365" t="s">
        <v>289</v>
      </c>
      <c r="AG73" s="13"/>
      <c r="AH73" s="13"/>
      <c r="AI73" s="11"/>
      <c r="AJ73" s="74"/>
      <c r="AK73" s="291"/>
      <c r="AL73" s="118"/>
      <c r="AM73" s="10"/>
      <c r="AN73" s="11"/>
      <c r="AO73" s="11"/>
      <c r="AP73" s="6"/>
      <c r="AQ73" s="67"/>
      <c r="AR73" s="50"/>
      <c r="AS73" s="50"/>
      <c r="AT73" s="63"/>
      <c r="AU73" s="12"/>
    </row>
    <row r="74" spans="1:47" s="3" customFormat="1" ht="16.5">
      <c r="A74" s="8"/>
      <c r="B74" s="600"/>
      <c r="C74" s="601"/>
      <c r="D74" s="126"/>
      <c r="E74" s="126"/>
      <c r="F74" s="1367"/>
      <c r="G74" s="10"/>
      <c r="H74" s="11"/>
      <c r="I74" s="6"/>
      <c r="J74" s="53"/>
      <c r="K74" s="126"/>
      <c r="L74" s="126"/>
      <c r="M74" s="1367"/>
      <c r="N74" s="10"/>
      <c r="O74" s="11"/>
      <c r="P74" s="6"/>
      <c r="Q74" s="53"/>
      <c r="R74" s="126"/>
      <c r="S74" s="126"/>
      <c r="T74" s="1370"/>
      <c r="U74" s="10"/>
      <c r="V74" s="6"/>
      <c r="W74" s="11"/>
      <c r="X74" s="53"/>
      <c r="Y74" s="126"/>
      <c r="Z74" s="1367"/>
      <c r="AA74" s="10"/>
      <c r="AB74" s="11"/>
      <c r="AC74" s="11"/>
      <c r="AD74" s="53"/>
      <c r="AE74" s="126"/>
      <c r="AF74" s="1365"/>
      <c r="AG74" s="13"/>
      <c r="AH74" s="13"/>
      <c r="AI74" s="11"/>
      <c r="AJ74" s="74"/>
      <c r="AK74" s="165"/>
      <c r="AL74" s="118"/>
      <c r="AM74" s="1776"/>
      <c r="AN74" s="1769"/>
      <c r="AO74" s="1769"/>
      <c r="AP74" s="1777"/>
      <c r="AQ74" s="67"/>
      <c r="AR74" s="50"/>
      <c r="AS74" s="50"/>
      <c r="AT74" s="63"/>
      <c r="AU74" s="12"/>
    </row>
    <row r="75" spans="1:47" s="3" customFormat="1" ht="16.5">
      <c r="A75" s="8"/>
      <c r="B75" s="947"/>
      <c r="C75" s="948"/>
      <c r="D75" s="127"/>
      <c r="E75" s="127"/>
      <c r="F75" s="1368"/>
      <c r="G75" s="17"/>
      <c r="H75" s="19"/>
      <c r="I75" s="18"/>
      <c r="J75" s="56"/>
      <c r="K75" s="127"/>
      <c r="L75" s="127"/>
      <c r="M75" s="1368"/>
      <c r="N75" s="17"/>
      <c r="O75" s="19"/>
      <c r="P75" s="18"/>
      <c r="Q75" s="56"/>
      <c r="R75" s="127"/>
      <c r="S75" s="127"/>
      <c r="T75" s="1389"/>
      <c r="U75" s="17"/>
      <c r="V75" s="18"/>
      <c r="W75" s="19"/>
      <c r="X75" s="56"/>
      <c r="Y75" s="127"/>
      <c r="Z75" s="1368"/>
      <c r="AA75" s="17"/>
      <c r="AB75" s="19"/>
      <c r="AC75" s="19"/>
      <c r="AD75" s="56"/>
      <c r="AE75" s="127"/>
      <c r="AF75" s="1366"/>
      <c r="AG75" s="21"/>
      <c r="AH75" s="21"/>
      <c r="AI75" s="19"/>
      <c r="AJ75" s="199"/>
      <c r="AK75" s="216"/>
      <c r="AL75" s="384"/>
      <c r="AM75" s="1772"/>
      <c r="AN75" s="1773"/>
      <c r="AO75" s="1773"/>
      <c r="AP75" s="1780"/>
      <c r="AQ75" s="93"/>
      <c r="AR75" s="51"/>
      <c r="AS75" s="51"/>
      <c r="AT75" s="64"/>
      <c r="AU75" s="20"/>
    </row>
    <row r="76" spans="1:47" s="3" customFormat="1" ht="16.5">
      <c r="A76" s="8"/>
      <c r="B76" s="1762">
        <v>24</v>
      </c>
      <c r="C76" s="1418" t="s">
        <v>109</v>
      </c>
      <c r="D76" s="126"/>
      <c r="E76" s="126"/>
      <c r="F76" s="1367"/>
      <c r="G76" s="10"/>
      <c r="H76" s="11"/>
      <c r="I76" s="6"/>
      <c r="J76" s="53"/>
      <c r="K76" s="126"/>
      <c r="L76" s="126"/>
      <c r="M76" s="1367"/>
      <c r="N76" s="10"/>
      <c r="O76" s="11"/>
      <c r="P76" s="6"/>
      <c r="Q76" s="53"/>
      <c r="R76" s="126" t="s">
        <v>109</v>
      </c>
      <c r="S76" s="126"/>
      <c r="T76" s="1679" t="s">
        <v>596</v>
      </c>
      <c r="U76" s="612"/>
      <c r="V76" s="614"/>
      <c r="W76" s="613"/>
      <c r="X76" s="615"/>
      <c r="Y76" s="126"/>
      <c r="Z76" s="1367"/>
      <c r="AA76" s="10"/>
      <c r="AB76" s="11"/>
      <c r="AC76" s="11"/>
      <c r="AD76" s="53"/>
      <c r="AE76" s="126"/>
      <c r="AF76" s="1365"/>
      <c r="AG76" s="13"/>
      <c r="AH76" s="13"/>
      <c r="AI76" s="11"/>
      <c r="AJ76" s="74"/>
      <c r="AK76" s="126"/>
      <c r="AL76" s="118"/>
      <c r="AM76" s="10"/>
      <c r="AN76" s="11"/>
      <c r="AO76" s="11"/>
      <c r="AP76" s="6"/>
      <c r="AQ76" s="67"/>
      <c r="AR76" s="50"/>
      <c r="AS76" s="50"/>
      <c r="AT76" s="63"/>
      <c r="AU76" s="12"/>
    </row>
    <row r="77" spans="1:47" s="3" customFormat="1" ht="16.5">
      <c r="A77" s="8"/>
      <c r="B77" s="600"/>
      <c r="C77" s="601"/>
      <c r="D77" s="126"/>
      <c r="E77" s="126"/>
      <c r="F77" s="1367"/>
      <c r="G77" s="10"/>
      <c r="H77" s="11"/>
      <c r="I77" s="6"/>
      <c r="J77" s="53"/>
      <c r="K77" s="126"/>
      <c r="L77" s="126"/>
      <c r="M77" s="1367"/>
      <c r="N77" s="10"/>
      <c r="O77" s="11"/>
      <c r="P77" s="6"/>
      <c r="Q77" s="53"/>
      <c r="R77" s="126"/>
      <c r="S77" s="126"/>
      <c r="T77" s="1390"/>
      <c r="U77" s="612"/>
      <c r="V77" s="614"/>
      <c r="W77" s="613"/>
      <c r="X77" s="663"/>
      <c r="Y77" s="126"/>
      <c r="Z77" s="1367"/>
      <c r="AA77" s="10"/>
      <c r="AB77" s="11"/>
      <c r="AC77" s="11"/>
      <c r="AD77" s="53"/>
      <c r="AE77" s="126"/>
      <c r="AF77" s="1365"/>
      <c r="AG77" s="13"/>
      <c r="AH77" s="13"/>
      <c r="AI77" s="11"/>
      <c r="AJ77" s="74"/>
      <c r="AK77" s="126"/>
      <c r="AL77" s="118"/>
      <c r="AM77" s="10"/>
      <c r="AN77" s="11"/>
      <c r="AO77" s="11"/>
      <c r="AP77" s="6"/>
      <c r="AQ77" s="67"/>
      <c r="AR77" s="50"/>
      <c r="AS77" s="63"/>
      <c r="AT77" s="63"/>
      <c r="AU77" s="12"/>
    </row>
    <row r="78" spans="1:47" s="3" customFormat="1" ht="16.5">
      <c r="A78" s="8"/>
      <c r="B78" s="866"/>
      <c r="C78" s="948"/>
      <c r="D78" s="127"/>
      <c r="E78" s="127"/>
      <c r="F78" s="1368"/>
      <c r="G78" s="17"/>
      <c r="H78" s="19"/>
      <c r="I78" s="18"/>
      <c r="J78" s="56"/>
      <c r="K78" s="127"/>
      <c r="L78" s="127"/>
      <c r="M78" s="1368"/>
      <c r="N78" s="17"/>
      <c r="O78" s="19"/>
      <c r="P78" s="18"/>
      <c r="Q78" s="56"/>
      <c r="R78" s="127"/>
      <c r="S78" s="127"/>
      <c r="T78" s="1389"/>
      <c r="U78" s="634"/>
      <c r="V78" s="635"/>
      <c r="W78" s="636"/>
      <c r="X78" s="637"/>
      <c r="Y78" s="127"/>
      <c r="Z78" s="1368"/>
      <c r="AA78" s="17"/>
      <c r="AB78" s="19"/>
      <c r="AC78" s="19"/>
      <c r="AD78" s="56"/>
      <c r="AE78" s="127"/>
      <c r="AF78" s="1366"/>
      <c r="AG78" s="21"/>
      <c r="AH78" s="21"/>
      <c r="AI78" s="19"/>
      <c r="AJ78" s="199"/>
      <c r="AK78" s="127"/>
      <c r="AL78" s="384"/>
      <c r="AM78" s="17"/>
      <c r="AN78" s="19"/>
      <c r="AO78" s="19"/>
      <c r="AP78" s="18"/>
      <c r="AQ78" s="93"/>
      <c r="AR78" s="51"/>
      <c r="AS78" s="51"/>
      <c r="AT78" s="64"/>
      <c r="AU78" s="20"/>
    </row>
    <row r="79" spans="1:47" s="3" customFormat="1" ht="16.5">
      <c r="A79" s="8"/>
      <c r="B79" s="600">
        <v>25</v>
      </c>
      <c r="C79" s="601" t="s">
        <v>112</v>
      </c>
      <c r="D79" s="126"/>
      <c r="E79" s="126"/>
      <c r="F79" s="1367"/>
      <c r="G79" s="10"/>
      <c r="H79" s="11"/>
      <c r="I79" s="6"/>
      <c r="J79" s="53"/>
      <c r="K79" s="126" t="s">
        <v>112</v>
      </c>
      <c r="L79" s="126"/>
      <c r="M79" s="1367" t="s">
        <v>433</v>
      </c>
      <c r="N79" s="10"/>
      <c r="O79" s="11"/>
      <c r="P79" s="6"/>
      <c r="Q79" s="53"/>
      <c r="R79" s="126"/>
      <c r="S79" s="126"/>
      <c r="T79" s="1370"/>
      <c r="U79" s="10"/>
      <c r="V79" s="6"/>
      <c r="W79" s="11"/>
      <c r="X79" s="53"/>
      <c r="Y79" s="126"/>
      <c r="Z79" s="1367"/>
      <c r="AA79" s="10"/>
      <c r="AB79" s="11"/>
      <c r="AC79" s="11"/>
      <c r="AD79" s="53"/>
      <c r="AE79" s="126"/>
      <c r="AF79" s="1365"/>
      <c r="AG79" s="13"/>
      <c r="AH79" s="13"/>
      <c r="AI79" s="11"/>
      <c r="AJ79" s="74"/>
      <c r="AK79" s="126"/>
      <c r="AL79" s="118"/>
      <c r="AM79" s="10"/>
      <c r="AN79" s="11"/>
      <c r="AO79" s="11"/>
      <c r="AP79" s="6"/>
      <c r="AQ79" s="67"/>
      <c r="AR79" s="50"/>
      <c r="AS79" s="50"/>
      <c r="AT79" s="63"/>
      <c r="AU79" s="12"/>
    </row>
    <row r="80" spans="1:47" s="3" customFormat="1" ht="16.5">
      <c r="A80" s="8"/>
      <c r="B80" s="600"/>
      <c r="C80" s="601"/>
      <c r="D80" s="126"/>
      <c r="E80" s="126"/>
      <c r="F80" s="1367"/>
      <c r="G80" s="10"/>
      <c r="H80" s="11"/>
      <c r="I80" s="6"/>
      <c r="J80" s="53"/>
      <c r="K80" s="126"/>
      <c r="L80" s="126"/>
      <c r="M80" s="1367"/>
      <c r="N80" s="10"/>
      <c r="O80" s="11"/>
      <c r="P80" s="6"/>
      <c r="Q80" s="53"/>
      <c r="R80" s="126"/>
      <c r="S80" s="126"/>
      <c r="T80" s="1370"/>
      <c r="U80" s="10"/>
      <c r="V80" s="6"/>
      <c r="W80" s="11"/>
      <c r="X80" s="53"/>
      <c r="Y80" s="126"/>
      <c r="Z80" s="1367"/>
      <c r="AA80" s="10"/>
      <c r="AB80" s="11"/>
      <c r="AC80" s="11"/>
      <c r="AD80" s="53"/>
      <c r="AE80" s="126"/>
      <c r="AF80" s="1365"/>
      <c r="AG80" s="13"/>
      <c r="AH80" s="13"/>
      <c r="AI80" s="11"/>
      <c r="AJ80" s="74"/>
      <c r="AK80" s="126"/>
      <c r="AL80" s="118"/>
      <c r="AM80" s="10"/>
      <c r="AN80" s="11"/>
      <c r="AO80" s="11"/>
      <c r="AP80" s="6"/>
      <c r="AQ80" s="67"/>
      <c r="AR80" s="50"/>
      <c r="AS80" s="50"/>
      <c r="AT80" s="63"/>
      <c r="AU80" s="12"/>
    </row>
    <row r="81" spans="1:47" s="3" customFormat="1" ht="16.5">
      <c r="A81" s="8"/>
      <c r="B81" s="866"/>
      <c r="C81" s="948"/>
      <c r="D81" s="127"/>
      <c r="E81" s="127"/>
      <c r="F81" s="1368"/>
      <c r="G81" s="17"/>
      <c r="H81" s="19"/>
      <c r="I81" s="18"/>
      <c r="J81" s="56"/>
      <c r="K81" s="127"/>
      <c r="L81" s="127"/>
      <c r="M81" s="1368"/>
      <c r="N81" s="17"/>
      <c r="O81" s="19"/>
      <c r="P81" s="18"/>
      <c r="Q81" s="56"/>
      <c r="R81" s="127"/>
      <c r="S81" s="127"/>
      <c r="T81" s="1389"/>
      <c r="U81" s="17"/>
      <c r="V81" s="18"/>
      <c r="W81" s="19"/>
      <c r="X81" s="56"/>
      <c r="Y81" s="127"/>
      <c r="Z81" s="1368"/>
      <c r="AA81" s="17"/>
      <c r="AB81" s="19"/>
      <c r="AC81" s="19"/>
      <c r="AD81" s="56"/>
      <c r="AE81" s="127"/>
      <c r="AF81" s="1366"/>
      <c r="AG81" s="21"/>
      <c r="AH81" s="21"/>
      <c r="AI81" s="19"/>
      <c r="AJ81" s="199"/>
      <c r="AK81" s="127"/>
      <c r="AL81" s="384"/>
      <c r="AM81" s="17"/>
      <c r="AN81" s="19"/>
      <c r="AO81" s="19"/>
      <c r="AP81" s="18"/>
      <c r="AQ81" s="93"/>
      <c r="AR81" s="51"/>
      <c r="AS81" s="51"/>
      <c r="AT81" s="64"/>
      <c r="AU81" s="20"/>
    </row>
    <row r="82" spans="1:47" s="3" customFormat="1" ht="16.5">
      <c r="A82" s="8"/>
      <c r="B82" s="1762">
        <v>26</v>
      </c>
      <c r="C82" s="1418" t="s">
        <v>115</v>
      </c>
      <c r="D82" s="126"/>
      <c r="E82" s="126"/>
      <c r="F82" s="1367"/>
      <c r="G82" s="10"/>
      <c r="H82" s="11"/>
      <c r="I82" s="6"/>
      <c r="J82" s="53"/>
      <c r="K82" s="126"/>
      <c r="L82" s="126"/>
      <c r="M82" s="1367"/>
      <c r="N82" s="10"/>
      <c r="O82" s="11"/>
      <c r="P82" s="6"/>
      <c r="Q82" s="53"/>
      <c r="R82" s="126" t="s">
        <v>115</v>
      </c>
      <c r="S82" s="126"/>
      <c r="T82" s="1370" t="s">
        <v>371</v>
      </c>
      <c r="U82" s="10"/>
      <c r="V82" s="6"/>
      <c r="W82" s="11"/>
      <c r="X82" s="53"/>
      <c r="Y82" s="126"/>
      <c r="Z82" s="1367"/>
      <c r="AA82" s="10"/>
      <c r="AB82" s="11"/>
      <c r="AC82" s="11"/>
      <c r="AD82" s="53"/>
      <c r="AE82" s="126"/>
      <c r="AF82" s="1365"/>
      <c r="AG82" s="13"/>
      <c r="AH82" s="13"/>
      <c r="AI82" s="11"/>
      <c r="AJ82" s="74"/>
      <c r="AK82" s="126"/>
      <c r="AL82" s="118"/>
      <c r="AM82" s="10"/>
      <c r="AN82" s="11"/>
      <c r="AO82" s="11"/>
      <c r="AP82" s="6"/>
      <c r="AQ82" s="67"/>
      <c r="AR82" s="50"/>
      <c r="AS82" s="50"/>
      <c r="AT82" s="63"/>
      <c r="AU82" s="12"/>
    </row>
    <row r="83" spans="1:47" s="3" customFormat="1" ht="16.5">
      <c r="A83" s="8"/>
      <c r="B83" s="600"/>
      <c r="C83" s="601"/>
      <c r="D83" s="126"/>
      <c r="E83" s="126"/>
      <c r="F83" s="1367"/>
      <c r="G83" s="10"/>
      <c r="H83" s="11"/>
      <c r="I83" s="6"/>
      <c r="J83" s="53"/>
      <c r="K83" s="126"/>
      <c r="L83" s="126"/>
      <c r="M83" s="1367"/>
      <c r="N83" s="10"/>
      <c r="O83" s="11"/>
      <c r="P83" s="6"/>
      <c r="Q83" s="53"/>
      <c r="R83" s="126"/>
      <c r="S83" s="126"/>
      <c r="T83" s="1370"/>
      <c r="U83" s="10"/>
      <c r="V83" s="6"/>
      <c r="W83" s="11"/>
      <c r="X83" s="53"/>
      <c r="Y83" s="126"/>
      <c r="Z83" s="1367"/>
      <c r="AA83" s="10"/>
      <c r="AB83" s="11"/>
      <c r="AC83" s="11"/>
      <c r="AD83" s="53"/>
      <c r="AE83" s="126"/>
      <c r="AF83" s="1365"/>
      <c r="AG83" s="13"/>
      <c r="AH83" s="13"/>
      <c r="AI83" s="11"/>
      <c r="AJ83" s="74"/>
      <c r="AK83" s="126"/>
      <c r="AL83" s="118"/>
      <c r="AM83" s="10"/>
      <c r="AN83" s="11"/>
      <c r="AO83" s="11"/>
      <c r="AP83" s="6"/>
      <c r="AQ83" s="67"/>
      <c r="AR83" s="50"/>
      <c r="AS83" s="50"/>
      <c r="AT83" s="63"/>
      <c r="AU83" s="12"/>
    </row>
    <row r="84" spans="1:47" s="18" customFormat="1" ht="16.5">
      <c r="A84" s="45"/>
      <c r="B84" s="866"/>
      <c r="C84" s="948"/>
      <c r="D84" s="127"/>
      <c r="E84" s="127"/>
      <c r="F84" s="1368"/>
      <c r="G84" s="17"/>
      <c r="H84" s="19"/>
      <c r="J84" s="56"/>
      <c r="K84" s="127"/>
      <c r="L84" s="127"/>
      <c r="M84" s="1368"/>
      <c r="N84" s="17"/>
      <c r="O84" s="19"/>
      <c r="Q84" s="56"/>
      <c r="R84" s="127"/>
      <c r="S84" s="127"/>
      <c r="T84" s="1389"/>
      <c r="U84" s="17"/>
      <c r="W84" s="19"/>
      <c r="X84" s="56"/>
      <c r="Y84" s="127"/>
      <c r="Z84" s="1368"/>
      <c r="AA84" s="17"/>
      <c r="AB84" s="19"/>
      <c r="AC84" s="19"/>
      <c r="AD84" s="56"/>
      <c r="AE84" s="127"/>
      <c r="AF84" s="1366"/>
      <c r="AG84" s="21"/>
      <c r="AH84" s="19"/>
      <c r="AI84" s="19"/>
      <c r="AJ84" s="199"/>
      <c r="AK84" s="127"/>
      <c r="AL84" s="384"/>
      <c r="AM84" s="17"/>
      <c r="AN84" s="19"/>
      <c r="AO84" s="19"/>
      <c r="AQ84" s="93"/>
      <c r="AR84" s="51"/>
      <c r="AS84" s="51"/>
      <c r="AT84" s="64"/>
      <c r="AU84" s="20"/>
    </row>
    <row r="85" spans="1:47" s="3" customFormat="1" ht="16.5">
      <c r="A85" s="8"/>
      <c r="B85" s="600">
        <v>27</v>
      </c>
      <c r="C85" s="601" t="s">
        <v>117</v>
      </c>
      <c r="D85" s="126" t="s">
        <v>117</v>
      </c>
      <c r="E85" s="126" t="s">
        <v>486</v>
      </c>
      <c r="F85" s="1367" t="s">
        <v>465</v>
      </c>
      <c r="G85" s="1441" t="s">
        <v>185</v>
      </c>
      <c r="H85" s="1722"/>
      <c r="I85" s="1440"/>
      <c r="J85" s="1723"/>
      <c r="K85" s="126"/>
      <c r="L85" s="126"/>
      <c r="M85" s="1367"/>
      <c r="N85" s="10"/>
      <c r="O85" s="11"/>
      <c r="P85" s="6"/>
      <c r="Q85" s="53"/>
      <c r="R85" s="126"/>
      <c r="S85" s="126"/>
      <c r="T85" s="1370"/>
      <c r="U85" s="10"/>
      <c r="V85" s="6"/>
      <c r="W85" s="11"/>
      <c r="X85" s="53"/>
      <c r="Y85" s="126" t="s">
        <v>117</v>
      </c>
      <c r="Z85" s="1362" t="s">
        <v>479</v>
      </c>
      <c r="AA85" s="672" t="s">
        <v>190</v>
      </c>
      <c r="AB85" s="673"/>
      <c r="AC85" s="673"/>
      <c r="AD85" s="1065"/>
      <c r="AE85" s="126"/>
      <c r="AF85" s="1365"/>
      <c r="AG85" s="13"/>
      <c r="AH85" s="13"/>
      <c r="AI85" s="11"/>
      <c r="AJ85" s="74"/>
      <c r="AK85" s="126"/>
      <c r="AL85" s="118"/>
      <c r="AM85" s="10"/>
      <c r="AN85" s="11"/>
      <c r="AO85" s="11"/>
      <c r="AP85" s="6"/>
      <c r="AQ85" s="67"/>
      <c r="AR85" s="50"/>
      <c r="AS85" s="50"/>
      <c r="AT85" s="63"/>
      <c r="AU85" s="238"/>
    </row>
    <row r="86" spans="1:47" s="3" customFormat="1" ht="16.5">
      <c r="A86" s="8"/>
      <c r="B86" s="600"/>
      <c r="C86" s="601"/>
      <c r="D86" s="126"/>
      <c r="E86" s="126"/>
      <c r="F86" s="1367" t="s">
        <v>242</v>
      </c>
      <c r="G86" s="1441" t="s">
        <v>129</v>
      </c>
      <c r="H86" s="1722" t="s">
        <v>386</v>
      </c>
      <c r="I86" s="1440">
        <v>19</v>
      </c>
      <c r="J86" s="1723">
        <v>150</v>
      </c>
      <c r="K86" s="126"/>
      <c r="L86" s="126"/>
      <c r="M86" s="1367"/>
      <c r="N86" s="10"/>
      <c r="O86" s="11"/>
      <c r="P86" s="6"/>
      <c r="Q86" s="53"/>
      <c r="R86" s="126"/>
      <c r="S86" s="126"/>
      <c r="T86" s="1370"/>
      <c r="U86" s="10"/>
      <c r="V86" s="6"/>
      <c r="W86" s="11"/>
      <c r="X86" s="53"/>
      <c r="Y86" s="126"/>
      <c r="Z86" s="1367"/>
      <c r="AA86" s="672" t="s">
        <v>191</v>
      </c>
      <c r="AB86" s="673"/>
      <c r="AC86" s="673"/>
      <c r="AD86" s="1065"/>
      <c r="AE86" s="126"/>
      <c r="AF86" s="1365"/>
      <c r="AG86" s="13"/>
      <c r="AH86" s="13"/>
      <c r="AI86" s="11"/>
      <c r="AJ86" s="74"/>
      <c r="AK86" s="126"/>
      <c r="AL86" s="118"/>
      <c r="AM86" s="10"/>
      <c r="AN86" s="11"/>
      <c r="AO86" s="11"/>
      <c r="AP86" s="6"/>
      <c r="AQ86" s="67"/>
      <c r="AR86" s="50"/>
      <c r="AS86" s="50"/>
      <c r="AT86" s="63"/>
      <c r="AU86" s="238"/>
    </row>
    <row r="87" spans="1:47" s="3" customFormat="1" ht="16.5">
      <c r="A87" s="8"/>
      <c r="B87" s="600"/>
      <c r="C87" s="601"/>
      <c r="D87" s="126"/>
      <c r="E87" s="126"/>
      <c r="F87" s="1367"/>
      <c r="G87" s="10"/>
      <c r="H87" s="11"/>
      <c r="I87" s="6"/>
      <c r="J87" s="53"/>
      <c r="K87" s="126"/>
      <c r="L87" s="126"/>
      <c r="M87" s="1367"/>
      <c r="N87" s="10"/>
      <c r="O87" s="11"/>
      <c r="P87" s="6"/>
      <c r="Q87" s="53"/>
      <c r="R87" s="126"/>
      <c r="S87" s="126"/>
      <c r="T87" s="1370"/>
      <c r="U87" s="10"/>
      <c r="V87" s="6"/>
      <c r="W87" s="11"/>
      <c r="X87" s="53"/>
      <c r="Y87" s="126"/>
      <c r="Z87" s="1367"/>
      <c r="AA87" s="672" t="s">
        <v>111</v>
      </c>
      <c r="AB87" s="673" t="s">
        <v>386</v>
      </c>
      <c r="AC87" s="673">
        <v>16</v>
      </c>
      <c r="AD87" s="1065">
        <v>150</v>
      </c>
      <c r="AE87" s="126"/>
      <c r="AF87" s="1365"/>
      <c r="AG87" s="13"/>
      <c r="AH87" s="13"/>
      <c r="AI87" s="11"/>
      <c r="AJ87" s="74"/>
      <c r="AK87" s="126"/>
      <c r="AL87" s="118"/>
      <c r="AM87" s="10"/>
      <c r="AN87" s="11"/>
      <c r="AO87" s="11"/>
      <c r="AP87" s="6"/>
      <c r="AQ87" s="67"/>
      <c r="AR87" s="50"/>
      <c r="AS87" s="50"/>
      <c r="AT87" s="63"/>
      <c r="AU87" s="238"/>
    </row>
    <row r="88" spans="1:47" s="3" customFormat="1" ht="16.5">
      <c r="A88" s="8"/>
      <c r="B88" s="600"/>
      <c r="C88" s="601"/>
      <c r="D88" s="126"/>
      <c r="E88" s="126"/>
      <c r="G88" s="10"/>
      <c r="H88" s="11"/>
      <c r="I88" s="6"/>
      <c r="J88" s="53"/>
      <c r="K88" s="126"/>
      <c r="L88" s="126"/>
      <c r="M88" s="1367"/>
      <c r="N88" s="10"/>
      <c r="O88" s="11"/>
      <c r="P88" s="6"/>
      <c r="Q88" s="53"/>
      <c r="R88" s="126"/>
      <c r="S88" s="126"/>
      <c r="T88" s="1370"/>
      <c r="U88" s="10"/>
      <c r="V88" s="6"/>
      <c r="W88" s="11"/>
      <c r="X88" s="53"/>
      <c r="Y88" s="126"/>
      <c r="Z88" s="1367"/>
      <c r="AA88" s="616" t="s">
        <v>360</v>
      </c>
      <c r="AB88" s="617"/>
      <c r="AC88" s="617"/>
      <c r="AD88" s="1070"/>
      <c r="AE88" s="126"/>
      <c r="AF88" s="1365"/>
      <c r="AG88" s="13"/>
      <c r="AH88" s="13"/>
      <c r="AI88" s="11"/>
      <c r="AJ88" s="74"/>
      <c r="AK88" s="126"/>
      <c r="AL88" s="118"/>
      <c r="AM88" s="10"/>
      <c r="AN88" s="11"/>
      <c r="AO88" s="11"/>
      <c r="AP88" s="6"/>
      <c r="AQ88" s="67"/>
      <c r="AR88" s="50"/>
      <c r="AS88" s="50"/>
      <c r="AT88" s="63"/>
      <c r="AU88" s="12"/>
    </row>
    <row r="89" spans="1:47" s="18" customFormat="1" ht="16.5">
      <c r="A89" s="8"/>
      <c r="B89" s="866"/>
      <c r="C89" s="948"/>
      <c r="D89" s="127"/>
      <c r="E89" s="127"/>
      <c r="F89" s="1368"/>
      <c r="G89" s="17"/>
      <c r="H89" s="19"/>
      <c r="J89" s="56"/>
      <c r="K89" s="127"/>
      <c r="L89" s="127"/>
      <c r="M89" s="1368"/>
      <c r="N89" s="17"/>
      <c r="O89" s="19"/>
      <c r="Q89" s="56"/>
      <c r="R89" s="127"/>
      <c r="S89" s="127"/>
      <c r="T89" s="1389"/>
      <c r="U89" s="17"/>
      <c r="W89" s="19"/>
      <c r="X89" s="56"/>
      <c r="Y89" s="127"/>
      <c r="Z89" s="1368"/>
      <c r="AA89" s="634" t="s">
        <v>111</v>
      </c>
      <c r="AB89" s="636" t="s">
        <v>385</v>
      </c>
      <c r="AC89" s="636">
        <v>12</v>
      </c>
      <c r="AD89" s="1750">
        <v>110</v>
      </c>
      <c r="AE89" s="127"/>
      <c r="AF89" s="1366"/>
      <c r="AG89" s="21"/>
      <c r="AH89" s="21"/>
      <c r="AI89" s="19"/>
      <c r="AJ89" s="199"/>
      <c r="AK89" s="127"/>
      <c r="AL89" s="384"/>
      <c r="AM89" s="17"/>
      <c r="AN89" s="19"/>
      <c r="AO89" s="19"/>
      <c r="AQ89" s="93"/>
      <c r="AR89" s="51"/>
      <c r="AS89" s="51"/>
      <c r="AT89" s="64"/>
      <c r="AU89" s="20"/>
    </row>
    <row r="90" spans="1:47" s="3" customFormat="1" ht="16.5">
      <c r="A90" s="8"/>
      <c r="B90" s="600">
        <v>28</v>
      </c>
      <c r="C90" s="601" t="s">
        <v>119</v>
      </c>
      <c r="D90" s="292"/>
      <c r="E90" s="292"/>
      <c r="F90" s="1370"/>
      <c r="G90" s="394"/>
      <c r="H90" s="395"/>
      <c r="I90" s="292"/>
      <c r="J90" s="381"/>
      <c r="K90" s="292" t="s">
        <v>119</v>
      </c>
      <c r="L90" s="292"/>
      <c r="M90" s="1370" t="s">
        <v>433</v>
      </c>
      <c r="N90" s="872" t="s">
        <v>423</v>
      </c>
      <c r="O90" s="873"/>
      <c r="P90" s="874"/>
      <c r="Q90" s="1074"/>
      <c r="R90" s="292" t="s">
        <v>119</v>
      </c>
      <c r="S90" s="292"/>
      <c r="T90" s="1370" t="s">
        <v>294</v>
      </c>
      <c r="U90" s="616"/>
      <c r="V90" s="618"/>
      <c r="W90" s="617"/>
      <c r="X90" s="619"/>
      <c r="Y90" s="126"/>
      <c r="Z90" s="1367"/>
      <c r="AA90" s="10"/>
      <c r="AB90" s="11"/>
      <c r="AC90" s="11"/>
      <c r="AD90" s="381"/>
      <c r="AE90" s="126"/>
      <c r="AF90" s="1365"/>
      <c r="AG90" s="10"/>
      <c r="AH90" s="6"/>
      <c r="AI90" s="11"/>
      <c r="AJ90" s="68"/>
      <c r="AK90" s="126" t="s">
        <v>119</v>
      </c>
      <c r="AL90" s="255" t="s">
        <v>219</v>
      </c>
      <c r="AM90" s="10" t="s">
        <v>231</v>
      </c>
      <c r="AN90" s="11"/>
      <c r="AO90" s="11"/>
      <c r="AP90" s="6"/>
      <c r="AQ90" s="67"/>
      <c r="AR90" s="50"/>
      <c r="AS90" s="50"/>
      <c r="AT90" s="63"/>
      <c r="AU90" s="238"/>
    </row>
    <row r="91" spans="1:47" s="3" customFormat="1" ht="16.5">
      <c r="A91" s="8"/>
      <c r="B91" s="395"/>
      <c r="C91" s="601"/>
      <c r="D91" s="126"/>
      <c r="E91" s="126"/>
      <c r="F91" s="1367"/>
      <c r="G91" s="10"/>
      <c r="H91" s="11"/>
      <c r="I91" s="6"/>
      <c r="J91" s="53"/>
      <c r="K91" s="126"/>
      <c r="L91" s="126"/>
      <c r="M91" s="1367"/>
      <c r="N91" s="872" t="s">
        <v>422</v>
      </c>
      <c r="O91" s="873"/>
      <c r="P91" s="874"/>
      <c r="Q91" s="1074"/>
      <c r="R91" s="126"/>
      <c r="S91" s="126"/>
      <c r="T91" s="1370"/>
      <c r="U91" s="616"/>
      <c r="V91" s="618"/>
      <c r="W91" s="617"/>
      <c r="X91" s="619"/>
      <c r="Y91" s="126"/>
      <c r="Z91" s="1367"/>
      <c r="AA91" s="10"/>
      <c r="AB91" s="11"/>
      <c r="AC91" s="11"/>
      <c r="AD91" s="53"/>
      <c r="AE91" s="126"/>
      <c r="AF91" s="1365"/>
      <c r="AG91" s="10"/>
      <c r="AH91" s="6"/>
      <c r="AI91" s="11"/>
      <c r="AJ91" s="68"/>
      <c r="AK91" s="126"/>
      <c r="AL91" s="31"/>
      <c r="AM91" s="10" t="s">
        <v>220</v>
      </c>
      <c r="AN91" s="11" t="s">
        <v>120</v>
      </c>
      <c r="AO91" s="11">
        <v>16</v>
      </c>
      <c r="AP91" s="6" t="s">
        <v>81</v>
      </c>
      <c r="AQ91" s="67"/>
      <c r="AR91" s="50"/>
      <c r="AS91" s="50"/>
      <c r="AT91" s="63"/>
      <c r="AU91" s="12"/>
    </row>
    <row r="92" spans="1:47" s="3" customFormat="1" ht="16.5">
      <c r="A92" s="8"/>
      <c r="B92" s="395"/>
      <c r="C92" s="601"/>
      <c r="D92" s="126"/>
      <c r="E92" s="126"/>
      <c r="F92" s="1367"/>
      <c r="G92" s="10"/>
      <c r="H92" s="11"/>
      <c r="I92" s="6"/>
      <c r="J92" s="53"/>
      <c r="K92" s="126"/>
      <c r="L92" s="126"/>
      <c r="M92" s="1367"/>
      <c r="N92" s="872" t="s">
        <v>133</v>
      </c>
      <c r="O92" s="873" t="s">
        <v>121</v>
      </c>
      <c r="P92" s="874">
        <v>14</v>
      </c>
      <c r="Q92" s="1074">
        <v>400</v>
      </c>
      <c r="R92" s="126"/>
      <c r="S92" s="126"/>
      <c r="T92" s="1370"/>
      <c r="U92" s="616"/>
      <c r="V92" s="618"/>
      <c r="W92" s="617"/>
      <c r="X92" s="1070"/>
      <c r="Y92" s="126"/>
      <c r="Z92" s="1367"/>
      <c r="AA92" s="10"/>
      <c r="AB92" s="11"/>
      <c r="AC92" s="11"/>
      <c r="AD92" s="53"/>
      <c r="AE92" s="126"/>
      <c r="AF92" s="1365"/>
      <c r="AG92" s="15"/>
      <c r="AH92" s="6"/>
      <c r="AI92" s="11"/>
      <c r="AJ92" s="74"/>
      <c r="AK92" s="126"/>
      <c r="AL92" s="31"/>
      <c r="AM92" s="10"/>
      <c r="AN92" s="11"/>
      <c r="AO92" s="11"/>
      <c r="AP92" s="114">
        <v>1690</v>
      </c>
      <c r="AQ92" s="67"/>
      <c r="AR92" s="50"/>
      <c r="AS92" s="50"/>
      <c r="AT92" s="63"/>
      <c r="AU92" s="12"/>
    </row>
    <row r="93" spans="1:47" s="18" customFormat="1" ht="17.25" thickBot="1">
      <c r="A93" s="8"/>
      <c r="B93" s="866"/>
      <c r="C93" s="948"/>
      <c r="D93" s="126"/>
      <c r="E93" s="126"/>
      <c r="F93" s="1365"/>
      <c r="G93" s="10"/>
      <c r="H93" s="11"/>
      <c r="I93" s="6"/>
      <c r="J93" s="53"/>
      <c r="K93" s="126"/>
      <c r="L93" s="126"/>
      <c r="M93" s="1367"/>
      <c r="N93" s="672" t="s">
        <v>215</v>
      </c>
      <c r="O93" s="673" t="s">
        <v>110</v>
      </c>
      <c r="P93" s="682">
        <v>14</v>
      </c>
      <c r="Q93" s="826">
        <v>250</v>
      </c>
      <c r="R93" s="126"/>
      <c r="S93" s="126"/>
      <c r="T93" s="1370"/>
      <c r="U93" s="672"/>
      <c r="V93" s="682"/>
      <c r="W93" s="673"/>
      <c r="X93" s="1075"/>
      <c r="Y93" s="126"/>
      <c r="Z93" s="1367"/>
      <c r="AA93" s="10"/>
      <c r="AB93" s="11"/>
      <c r="AC93" s="11"/>
      <c r="AD93" s="53"/>
      <c r="AE93" s="126"/>
      <c r="AF93" s="1365"/>
      <c r="AG93" s="13"/>
      <c r="AH93" s="13"/>
      <c r="AI93" s="11"/>
      <c r="AJ93" s="74"/>
      <c r="AK93" s="127"/>
      <c r="AL93" s="384"/>
      <c r="AM93" s="17"/>
      <c r="AN93" s="19"/>
      <c r="AO93" s="19"/>
      <c r="AP93" s="51"/>
      <c r="AQ93" s="93"/>
      <c r="AR93" s="51"/>
      <c r="AS93" s="51"/>
      <c r="AT93" s="64"/>
      <c r="AU93" s="20"/>
    </row>
    <row r="94" spans="1:47" s="6" customFormat="1" ht="16.5">
      <c r="A94" s="8" t="s">
        <v>218</v>
      </c>
      <c r="B94" s="600">
        <v>29</v>
      </c>
      <c r="C94" s="1532" t="s">
        <v>123</v>
      </c>
      <c r="D94" s="1032"/>
      <c r="E94" s="1025"/>
      <c r="F94" s="1362"/>
      <c r="G94" s="98"/>
      <c r="H94" s="95"/>
      <c r="I94" s="95"/>
      <c r="J94" s="97"/>
      <c r="K94" s="1149"/>
      <c r="L94" s="1149"/>
      <c r="M94" s="1362"/>
      <c r="N94" s="283"/>
      <c r="O94" s="313"/>
      <c r="P94" s="313"/>
      <c r="Q94" s="316"/>
      <c r="R94" s="1149"/>
      <c r="S94" s="1149"/>
      <c r="T94" s="1362"/>
      <c r="U94" s="98"/>
      <c r="V94" s="95"/>
      <c r="W94" s="95"/>
      <c r="X94" s="97"/>
      <c r="Y94" s="1149" t="s">
        <v>123</v>
      </c>
      <c r="Z94" s="1362" t="s">
        <v>479</v>
      </c>
      <c r="AA94" s="622" t="s">
        <v>230</v>
      </c>
      <c r="AB94" s="620"/>
      <c r="AC94" s="620"/>
      <c r="AD94" s="621"/>
      <c r="AE94" s="818"/>
      <c r="AF94" s="1362"/>
      <c r="AG94" s="95"/>
      <c r="AH94" s="95"/>
      <c r="AI94" s="95"/>
      <c r="AJ94" s="97"/>
      <c r="AK94" s="126" t="s">
        <v>123</v>
      </c>
      <c r="AL94" s="118" t="s">
        <v>298</v>
      </c>
      <c r="AM94" s="10"/>
      <c r="AN94" s="11"/>
      <c r="AO94" s="11"/>
      <c r="AQ94" s="67"/>
      <c r="AR94" s="50"/>
      <c r="AS94" s="50"/>
      <c r="AT94" s="63"/>
      <c r="AU94" s="12"/>
    </row>
    <row r="95" spans="1:47" s="6" customFormat="1" ht="16.5">
      <c r="A95" s="8"/>
      <c r="B95" s="600"/>
      <c r="C95" s="1533"/>
      <c r="D95" s="1033"/>
      <c r="E95" s="126"/>
      <c r="F95" s="1363"/>
      <c r="G95" s="397"/>
      <c r="H95" s="11"/>
      <c r="I95" s="11"/>
      <c r="J95" s="53"/>
      <c r="K95" s="126"/>
      <c r="L95" s="126"/>
      <c r="M95" s="1363"/>
      <c r="N95" s="159"/>
      <c r="O95" s="285"/>
      <c r="P95" s="285"/>
      <c r="Q95" s="286"/>
      <c r="R95" s="126"/>
      <c r="S95" s="126"/>
      <c r="T95" s="1363"/>
      <c r="U95" s="10"/>
      <c r="V95" s="11"/>
      <c r="W95" s="11"/>
      <c r="X95" s="53"/>
      <c r="Y95" s="126"/>
      <c r="Z95" s="1363"/>
      <c r="AA95" s="616" t="s">
        <v>192</v>
      </c>
      <c r="AB95" s="1695" t="s">
        <v>386</v>
      </c>
      <c r="AC95" s="617">
        <v>20</v>
      </c>
      <c r="AD95" s="1070">
        <v>350</v>
      </c>
      <c r="AE95" s="126"/>
      <c r="AF95" s="1363"/>
      <c r="AG95" s="11"/>
      <c r="AH95" s="11"/>
      <c r="AI95" s="11"/>
      <c r="AJ95" s="53"/>
      <c r="AK95" s="126"/>
      <c r="AL95" s="118"/>
      <c r="AM95" s="10"/>
      <c r="AN95" s="11"/>
      <c r="AO95" s="11"/>
      <c r="AQ95" s="67"/>
      <c r="AR95" s="50"/>
      <c r="AS95" s="50"/>
      <c r="AT95" s="63"/>
      <c r="AU95" s="12"/>
    </row>
    <row r="96" spans="1:47" s="6" customFormat="1" ht="17.25" thickBot="1">
      <c r="A96" s="8"/>
      <c r="B96" s="907"/>
      <c r="C96" s="1534"/>
      <c r="D96" s="1034"/>
      <c r="E96" s="1023"/>
      <c r="F96" s="1364"/>
      <c r="G96" s="78"/>
      <c r="H96" s="79"/>
      <c r="I96" s="79"/>
      <c r="J96" s="76"/>
      <c r="K96" s="1014"/>
      <c r="L96" s="1014"/>
      <c r="M96" s="1364"/>
      <c r="N96" s="78"/>
      <c r="O96" s="79"/>
      <c r="P96" s="79"/>
      <c r="Q96" s="76"/>
      <c r="R96" s="1014"/>
      <c r="S96" s="1014"/>
      <c r="T96" s="1364"/>
      <c r="U96" s="78"/>
      <c r="V96" s="79"/>
      <c r="W96" s="79"/>
      <c r="X96" s="76"/>
      <c r="Y96" s="1014"/>
      <c r="Z96" s="1364"/>
      <c r="AA96" s="675"/>
      <c r="AB96" s="676"/>
      <c r="AC96" s="676"/>
      <c r="AD96" s="699"/>
      <c r="AE96" s="1014"/>
      <c r="AF96" s="1364"/>
      <c r="AG96" s="79"/>
      <c r="AH96" s="79"/>
      <c r="AI96" s="79"/>
      <c r="AJ96" s="76"/>
      <c r="AK96" s="128"/>
      <c r="AL96" s="385"/>
      <c r="AM96" s="78"/>
      <c r="AN96" s="79"/>
      <c r="AO96" s="79"/>
      <c r="AP96" s="80"/>
      <c r="AQ96" s="87"/>
      <c r="AR96" s="80"/>
      <c r="AS96" s="80"/>
      <c r="AT96" s="83"/>
      <c r="AU96" s="84"/>
    </row>
    <row r="97" spans="1:47" s="6" customFormat="1" ht="17.25" thickTop="1">
      <c r="A97" s="8"/>
      <c r="B97" s="600">
        <v>30</v>
      </c>
      <c r="C97" s="601" t="s">
        <v>126</v>
      </c>
      <c r="D97" s="126"/>
      <c r="E97" s="126"/>
      <c r="F97" s="1367"/>
      <c r="G97" s="10"/>
      <c r="H97" s="11"/>
      <c r="J97" s="53"/>
      <c r="K97" s="126"/>
      <c r="L97" s="126"/>
      <c r="M97" s="1367"/>
      <c r="N97" s="10"/>
      <c r="O97" s="11"/>
      <c r="Q97" s="53"/>
      <c r="R97" s="126"/>
      <c r="S97" s="126"/>
      <c r="T97" s="1367"/>
      <c r="U97" s="10"/>
      <c r="W97" s="11"/>
      <c r="X97" s="53"/>
      <c r="Y97" s="126"/>
      <c r="Z97" s="1367"/>
      <c r="AA97" s="10"/>
      <c r="AB97" s="11"/>
      <c r="AC97" s="11"/>
      <c r="AD97" s="53"/>
      <c r="AE97" s="126" t="s">
        <v>126</v>
      </c>
      <c r="AF97" s="1365" t="s">
        <v>289</v>
      </c>
      <c r="AG97" s="13"/>
      <c r="AH97" s="13"/>
      <c r="AI97" s="11"/>
      <c r="AJ97" s="74"/>
      <c r="AK97" s="126"/>
      <c r="AL97" s="118"/>
      <c r="AM97" s="10"/>
      <c r="AN97" s="11"/>
      <c r="AO97" s="11"/>
      <c r="AQ97" s="67"/>
      <c r="AR97" s="50"/>
      <c r="AS97" s="50"/>
      <c r="AT97" s="63"/>
      <c r="AU97" s="12"/>
    </row>
    <row r="98" spans="1:47" ht="14.25" customHeight="1">
      <c r="A98" s="8"/>
      <c r="B98" s="395"/>
      <c r="C98" s="601"/>
      <c r="D98" s="126"/>
      <c r="E98" s="126"/>
      <c r="F98" s="1367"/>
      <c r="G98" s="10"/>
      <c r="H98" s="11"/>
      <c r="I98" s="6"/>
      <c r="J98" s="53"/>
      <c r="K98" s="126"/>
      <c r="L98" s="126"/>
      <c r="M98" s="1367"/>
      <c r="N98" s="10"/>
      <c r="O98" s="11"/>
      <c r="P98" s="6"/>
      <c r="Q98" s="53"/>
      <c r="R98" s="126"/>
      <c r="S98" s="126"/>
      <c r="T98" s="1367"/>
      <c r="U98" s="10"/>
      <c r="V98" s="6"/>
      <c r="W98" s="11"/>
      <c r="X98" s="53"/>
      <c r="Y98" s="126"/>
      <c r="Z98" s="1367"/>
      <c r="AA98" s="10"/>
      <c r="AB98" s="11"/>
      <c r="AC98" s="11"/>
      <c r="AD98" s="53"/>
      <c r="AE98" s="126"/>
      <c r="AF98" s="1365"/>
      <c r="AG98" s="13"/>
      <c r="AH98" s="13"/>
      <c r="AI98" s="11"/>
      <c r="AJ98" s="74"/>
      <c r="AK98" s="126"/>
      <c r="AL98" s="118"/>
      <c r="AM98" s="10"/>
      <c r="AN98" s="11"/>
      <c r="AO98" s="11"/>
      <c r="AP98" s="6"/>
      <c r="AQ98" s="67"/>
      <c r="AR98" s="50"/>
      <c r="AS98" s="50"/>
      <c r="AT98" s="63"/>
      <c r="AU98" s="12"/>
    </row>
    <row r="99" spans="1:47" ht="16.5">
      <c r="A99" s="8"/>
      <c r="B99" s="866"/>
      <c r="C99" s="948"/>
      <c r="D99" s="127"/>
      <c r="E99" s="127"/>
      <c r="F99" s="1368"/>
      <c r="G99" s="17"/>
      <c r="H99" s="19"/>
      <c r="I99" s="18"/>
      <c r="J99" s="56"/>
      <c r="K99" s="127"/>
      <c r="L99" s="127"/>
      <c r="M99" s="1368"/>
      <c r="N99" s="17"/>
      <c r="O99" s="19"/>
      <c r="P99" s="18"/>
      <c r="Q99" s="56"/>
      <c r="R99" s="127"/>
      <c r="S99" s="127"/>
      <c r="T99" s="1368"/>
      <c r="U99" s="17"/>
      <c r="V99" s="18"/>
      <c r="W99" s="19"/>
      <c r="X99" s="56"/>
      <c r="Y99" s="127"/>
      <c r="Z99" s="1368"/>
      <c r="AA99" s="17"/>
      <c r="AB99" s="19"/>
      <c r="AC99" s="19"/>
      <c r="AD99" s="56"/>
      <c r="AE99" s="127"/>
      <c r="AF99" s="1366"/>
      <c r="AG99" s="21"/>
      <c r="AH99" s="21"/>
      <c r="AI99" s="19"/>
      <c r="AJ99" s="199"/>
      <c r="AK99" s="127"/>
      <c r="AL99" s="384"/>
      <c r="AM99" s="17"/>
      <c r="AN99" s="19"/>
      <c r="AO99" s="19"/>
      <c r="AP99" s="18"/>
      <c r="AQ99" s="93"/>
      <c r="AR99" s="51"/>
      <c r="AS99" s="51"/>
      <c r="AT99" s="64"/>
      <c r="AU99" s="20"/>
    </row>
    <row r="100" spans="1:47" ht="16.5">
      <c r="A100" s="8"/>
      <c r="B100" s="600">
        <v>31</v>
      </c>
      <c r="C100" s="601" t="s">
        <v>109</v>
      </c>
      <c r="D100" s="126"/>
      <c r="E100" s="126"/>
      <c r="F100" s="1367"/>
      <c r="G100" s="10"/>
      <c r="H100" s="11"/>
      <c r="I100" s="6"/>
      <c r="J100" s="53"/>
      <c r="K100" s="126" t="s">
        <v>109</v>
      </c>
      <c r="L100" s="126"/>
      <c r="M100" s="1367" t="s">
        <v>433</v>
      </c>
      <c r="N100" s="10"/>
      <c r="O100" s="11"/>
      <c r="P100" s="6"/>
      <c r="Q100" s="53"/>
      <c r="R100" s="126" t="s">
        <v>109</v>
      </c>
      <c r="S100" s="126" t="s">
        <v>487</v>
      </c>
      <c r="T100" s="1367" t="s">
        <v>295</v>
      </c>
      <c r="U100" s="10"/>
      <c r="V100" s="6"/>
      <c r="W100" s="11"/>
      <c r="X100" s="53"/>
      <c r="Y100" s="126"/>
      <c r="Z100" s="1367"/>
      <c r="AA100" s="10"/>
      <c r="AB100" s="11"/>
      <c r="AC100" s="11"/>
      <c r="AD100" s="53"/>
      <c r="AE100" s="126"/>
      <c r="AF100" s="1365"/>
      <c r="AG100" s="13"/>
      <c r="AH100" s="13"/>
      <c r="AI100" s="11"/>
      <c r="AJ100" s="74"/>
      <c r="AK100" s="126"/>
      <c r="AL100" s="118"/>
      <c r="AM100" s="10"/>
      <c r="AN100" s="11"/>
      <c r="AO100" s="11"/>
      <c r="AP100" s="6"/>
      <c r="AQ100" s="67"/>
      <c r="AR100" s="50"/>
      <c r="AS100" s="50"/>
      <c r="AT100" s="63"/>
      <c r="AU100" s="12"/>
    </row>
    <row r="101" spans="1:47" ht="16.5">
      <c r="A101" s="8"/>
      <c r="B101" s="395"/>
      <c r="C101" s="601"/>
      <c r="D101" s="126"/>
      <c r="E101" s="126"/>
      <c r="F101" s="1367"/>
      <c r="G101" s="10"/>
      <c r="H101" s="11"/>
      <c r="I101" s="6"/>
      <c r="J101" s="53"/>
      <c r="K101" s="126"/>
      <c r="L101" s="126"/>
      <c r="M101" s="1367"/>
      <c r="N101" s="10"/>
      <c r="O101" s="11"/>
      <c r="P101" s="6"/>
      <c r="Q101" s="53"/>
      <c r="R101" s="126"/>
      <c r="S101" s="126"/>
      <c r="T101" s="1367" t="s">
        <v>242</v>
      </c>
      <c r="U101" s="10"/>
      <c r="V101" s="6"/>
      <c r="W101" s="11"/>
      <c r="X101" s="53"/>
      <c r="Y101" s="126"/>
      <c r="Z101" s="1367"/>
      <c r="AA101" s="10"/>
      <c r="AB101" s="11"/>
      <c r="AC101" s="11"/>
      <c r="AD101" s="53"/>
      <c r="AE101" s="126"/>
      <c r="AF101" s="1365"/>
      <c r="AG101" s="13"/>
      <c r="AH101" s="13"/>
      <c r="AI101" s="11"/>
      <c r="AJ101" s="74"/>
      <c r="AK101" s="126"/>
      <c r="AL101" s="118"/>
      <c r="AM101" s="10"/>
      <c r="AN101" s="11"/>
      <c r="AO101" s="11"/>
      <c r="AP101" s="6"/>
      <c r="AQ101" s="67"/>
      <c r="AR101" s="50"/>
      <c r="AS101" s="50"/>
      <c r="AT101" s="63"/>
      <c r="AU101" s="12"/>
    </row>
    <row r="102" spans="1:47" ht="16.5">
      <c r="A102" s="8"/>
      <c r="B102" s="866"/>
      <c r="C102" s="948"/>
      <c r="D102" s="127"/>
      <c r="E102" s="127"/>
      <c r="F102" s="1368"/>
      <c r="G102" s="17"/>
      <c r="H102" s="19"/>
      <c r="I102" s="18"/>
      <c r="J102" s="56"/>
      <c r="K102" s="127"/>
      <c r="L102" s="127"/>
      <c r="M102" s="1368"/>
      <c r="N102" s="17"/>
      <c r="O102" s="19"/>
      <c r="P102" s="18"/>
      <c r="Q102" s="56"/>
      <c r="R102" s="127"/>
      <c r="S102" s="127"/>
      <c r="T102" s="1368"/>
      <c r="U102" s="17"/>
      <c r="V102" s="18"/>
      <c r="W102" s="19"/>
      <c r="X102" s="56"/>
      <c r="Y102" s="127"/>
      <c r="Z102" s="1368"/>
      <c r="AA102" s="17"/>
      <c r="AB102" s="19"/>
      <c r="AC102" s="19"/>
      <c r="AD102" s="56"/>
      <c r="AE102" s="127"/>
      <c r="AF102" s="1366"/>
      <c r="AG102" s="21"/>
      <c r="AH102" s="21"/>
      <c r="AI102" s="19"/>
      <c r="AJ102" s="199"/>
      <c r="AK102" s="127"/>
      <c r="AL102" s="384"/>
      <c r="AM102" s="17"/>
      <c r="AN102" s="19"/>
      <c r="AO102" s="19"/>
      <c r="AP102" s="18"/>
      <c r="AQ102" s="93"/>
      <c r="AR102" s="51"/>
      <c r="AS102" s="51"/>
      <c r="AT102" s="64"/>
      <c r="AU102" s="20"/>
    </row>
    <row r="103" spans="1:47" ht="16.5">
      <c r="A103" s="28"/>
      <c r="B103" s="6"/>
      <c r="C103" s="6"/>
      <c r="D103" s="126"/>
      <c r="E103" s="126"/>
      <c r="F103" s="1367"/>
      <c r="G103" s="40"/>
      <c r="H103" s="6"/>
      <c r="I103" s="6"/>
      <c r="J103" s="6"/>
      <c r="K103" s="126"/>
      <c r="L103" s="126"/>
      <c r="M103" s="1367"/>
      <c r="N103" s="40"/>
      <c r="O103" s="6"/>
      <c r="P103" s="6"/>
      <c r="Q103" s="6"/>
      <c r="R103" s="126"/>
      <c r="S103" s="126"/>
      <c r="T103" s="1367"/>
      <c r="U103" s="40"/>
      <c r="V103" s="6"/>
      <c r="W103" s="6"/>
      <c r="X103" s="6"/>
      <c r="Y103" s="126"/>
      <c r="Z103" s="1367"/>
      <c r="AA103" s="40"/>
      <c r="AB103" s="6"/>
      <c r="AC103" s="6"/>
      <c r="AD103" s="6"/>
      <c r="AE103" s="126"/>
      <c r="AF103" s="1367"/>
      <c r="AG103" s="6"/>
      <c r="AH103" s="6"/>
      <c r="AI103" s="6"/>
      <c r="AJ103" s="74"/>
      <c r="AK103" s="126"/>
      <c r="AL103" s="31"/>
      <c r="AM103" s="40"/>
      <c r="AN103" s="6"/>
      <c r="AO103" s="6"/>
      <c r="AP103" s="6"/>
      <c r="AQ103" s="6"/>
      <c r="AR103" s="6"/>
      <c r="AS103" s="6"/>
      <c r="AT103" s="6"/>
      <c r="AU103" s="12"/>
    </row>
    <row r="104" spans="1:47" ht="16.5">
      <c r="A104" s="28"/>
      <c r="B104" s="6"/>
      <c r="C104" s="1035"/>
      <c r="D104" s="126"/>
      <c r="E104" s="126"/>
      <c r="F104" s="1372" t="s">
        <v>567</v>
      </c>
      <c r="H104" s="6"/>
      <c r="I104" s="6"/>
      <c r="J104" s="6"/>
      <c r="K104" s="126"/>
      <c r="L104" s="126"/>
      <c r="M104" s="1367"/>
      <c r="N104" s="1035"/>
      <c r="O104" s="6"/>
      <c r="P104" s="836"/>
      <c r="Q104" s="6"/>
      <c r="R104" s="126"/>
      <c r="S104" s="126"/>
      <c r="T104" s="1367"/>
      <c r="U104" s="40"/>
      <c r="V104" s="6"/>
      <c r="W104" s="6"/>
      <c r="X104" s="6"/>
      <c r="Y104" s="126"/>
      <c r="Z104" s="1367"/>
      <c r="AA104" s="40"/>
      <c r="AB104" s="6"/>
      <c r="AC104" s="6"/>
      <c r="AD104" s="6"/>
      <c r="AE104" s="126"/>
      <c r="AF104" s="1367"/>
      <c r="AG104" s="6"/>
      <c r="AH104" s="6"/>
      <c r="AI104" s="6"/>
      <c r="AJ104" s="74"/>
      <c r="AK104" s="126"/>
      <c r="AL104" s="31"/>
      <c r="AM104" s="40"/>
      <c r="AN104" s="6"/>
      <c r="AO104" s="6"/>
      <c r="AP104" s="6"/>
      <c r="AQ104" s="6"/>
      <c r="AR104" s="6"/>
      <c r="AS104" s="6"/>
      <c r="AT104" s="6"/>
      <c r="AU104" s="12"/>
    </row>
    <row r="105" spans="1:47" ht="17.25" thickBot="1">
      <c r="A105" s="47"/>
      <c r="B105" s="7"/>
      <c r="C105" s="94"/>
      <c r="D105" s="131"/>
      <c r="E105" s="131"/>
      <c r="F105" s="1373"/>
      <c r="G105" s="7"/>
      <c r="H105" s="5"/>
      <c r="I105" s="5"/>
      <c r="J105" s="5"/>
      <c r="K105" s="131"/>
      <c r="L105" s="131"/>
      <c r="M105" s="1373"/>
      <c r="N105" s="7"/>
      <c r="O105" s="5"/>
      <c r="P105" s="7"/>
      <c r="Q105" s="7"/>
      <c r="R105" s="131"/>
      <c r="S105" s="131"/>
      <c r="T105" s="1373"/>
      <c r="U105" s="7"/>
      <c r="V105" s="5"/>
      <c r="W105" s="7"/>
      <c r="X105" s="7"/>
      <c r="Y105" s="131"/>
      <c r="Z105" s="1373"/>
      <c r="AA105" s="7"/>
      <c r="AB105" s="5"/>
      <c r="AC105" s="7"/>
      <c r="AD105" s="7"/>
      <c r="AE105" s="131"/>
      <c r="AF105" s="1373"/>
      <c r="AG105" s="7"/>
      <c r="AH105" s="7"/>
      <c r="AI105" s="7"/>
      <c r="AJ105" s="71"/>
      <c r="AK105" s="131"/>
      <c r="AL105" s="26"/>
      <c r="AM105" s="7"/>
      <c r="AN105" s="5"/>
      <c r="AO105" s="7"/>
      <c r="AP105" s="7"/>
      <c r="AQ105" s="7"/>
      <c r="AR105" s="7"/>
      <c r="AS105" s="7"/>
      <c r="AT105" s="7"/>
      <c r="AU105" s="25"/>
    </row>
    <row r="106" spans="1:42" ht="17.25" thickTop="1">
      <c r="A106" s="31"/>
      <c r="B106" s="39"/>
      <c r="C106" s="39"/>
      <c r="D106" s="117"/>
      <c r="E106" s="117"/>
      <c r="F106" s="1367"/>
      <c r="G106" s="31"/>
      <c r="H106" s="39"/>
      <c r="I106" s="117"/>
      <c r="J106" s="31"/>
      <c r="K106" s="31"/>
      <c r="L106" s="31"/>
      <c r="M106" s="1385"/>
      <c r="N106" s="31"/>
      <c r="O106" s="117"/>
      <c r="P106" s="39"/>
      <c r="Q106" s="39"/>
      <c r="R106" s="31"/>
      <c r="S106" s="31"/>
      <c r="T106" s="1367"/>
      <c r="U106" s="58"/>
      <c r="V106" s="39"/>
      <c r="W106" s="31"/>
      <c r="X106" s="6"/>
      <c r="Y106" s="228"/>
      <c r="Z106" s="1398"/>
      <c r="AA106" s="109"/>
      <c r="AB106" s="110"/>
      <c r="AC106" s="109"/>
      <c r="AD106" s="109"/>
      <c r="AE106" s="228"/>
      <c r="AF106" s="1398"/>
      <c r="AG106" s="109"/>
      <c r="AH106" s="109"/>
      <c r="AI106" s="109"/>
      <c r="AJ106" s="109"/>
      <c r="AK106" s="228"/>
      <c r="AP106" s="109"/>
    </row>
    <row r="107" spans="6:37" ht="16.5">
      <c r="F107" s="1374"/>
      <c r="G107" s="39"/>
      <c r="H107" s="31"/>
      <c r="I107" s="39"/>
      <c r="J107" s="114"/>
      <c r="K107" s="130"/>
      <c r="L107" s="130"/>
      <c r="M107" s="1386"/>
      <c r="N107" s="111"/>
      <c r="O107" s="114"/>
      <c r="P107" s="111"/>
      <c r="Q107" s="111"/>
      <c r="R107" s="130"/>
      <c r="S107" s="130"/>
      <c r="T107" s="1367"/>
      <c r="U107" s="39"/>
      <c r="V107" s="39"/>
      <c r="W107" s="31"/>
      <c r="X107" s="31"/>
      <c r="Y107" s="228"/>
      <c r="Z107" s="1398"/>
      <c r="AA107" s="109"/>
      <c r="AB107" s="110"/>
      <c r="AC107" s="109"/>
      <c r="AD107" s="109"/>
      <c r="AE107" s="129"/>
      <c r="AF107" s="1367"/>
      <c r="AG107" s="109"/>
      <c r="AH107" s="109"/>
      <c r="AI107" s="109"/>
      <c r="AJ107" s="109"/>
      <c r="AK107" s="129"/>
    </row>
    <row r="108" spans="7:20" ht="16.5">
      <c r="G108" s="58"/>
      <c r="H108" s="39"/>
      <c r="I108" s="119"/>
      <c r="J108" s="141"/>
      <c r="M108" s="1374"/>
      <c r="N108" s="1446"/>
      <c r="O108" s="688"/>
      <c r="P108" s="688"/>
      <c r="Q108" s="688"/>
      <c r="R108" s="126"/>
      <c r="S108" s="126"/>
      <c r="T108" s="1374"/>
    </row>
    <row r="109" spans="6:36" ht="16.5">
      <c r="F109" s="1367"/>
      <c r="G109" s="39"/>
      <c r="H109" s="39"/>
      <c r="I109" s="138"/>
      <c r="J109" s="31"/>
      <c r="K109" s="31"/>
      <c r="L109" s="31"/>
      <c r="M109" s="1374"/>
      <c r="N109" s="1446"/>
      <c r="O109" s="688"/>
      <c r="P109" s="688"/>
      <c r="Q109" s="688"/>
      <c r="R109" s="126"/>
      <c r="S109" s="126"/>
      <c r="T109" s="1374"/>
      <c r="Y109" s="126"/>
      <c r="Z109" s="1374"/>
      <c r="AG109" s="39"/>
      <c r="AH109" s="22"/>
      <c r="AI109" s="22"/>
      <c r="AJ109" s="22"/>
    </row>
    <row r="110" spans="9:20" ht="16.5">
      <c r="I110" s="31"/>
      <c r="J110" s="14"/>
      <c r="K110" s="134"/>
      <c r="L110" s="134"/>
      <c r="M110" s="1367"/>
      <c r="N110" s="1446"/>
      <c r="O110" s="688"/>
      <c r="P110" s="688"/>
      <c r="Q110" s="874"/>
      <c r="R110" s="126"/>
      <c r="S110" s="126"/>
      <c r="T110" s="1374"/>
    </row>
    <row r="111" spans="13:20" ht="16.5">
      <c r="M111" s="1374"/>
      <c r="N111" s="22"/>
      <c r="O111" s="6"/>
      <c r="P111" s="22"/>
      <c r="Q111" s="22"/>
      <c r="R111" s="126"/>
      <c r="S111" s="126"/>
      <c r="T111" s="1374"/>
    </row>
    <row r="113" spans="13:20" ht="16.5">
      <c r="M113" s="1374"/>
      <c r="N113" s="22"/>
      <c r="O113" s="6"/>
      <c r="P113" s="22"/>
      <c r="Q113" s="22"/>
      <c r="R113" s="126"/>
      <c r="S113" s="126"/>
      <c r="T113" s="1374"/>
    </row>
    <row r="114" spans="13:20" ht="16.5">
      <c r="M114" s="1374"/>
      <c r="N114" s="1445"/>
      <c r="O114" s="682"/>
      <c r="P114" s="682"/>
      <c r="Q114" s="871"/>
      <c r="R114" s="126"/>
      <c r="S114" s="126"/>
      <c r="T114" s="1374"/>
    </row>
    <row r="115" spans="13:20" ht="16.5">
      <c r="M115" s="1374"/>
      <c r="N115" s="1445"/>
      <c r="O115" s="682"/>
      <c r="P115" s="682"/>
      <c r="Q115" s="871"/>
      <c r="R115" s="126"/>
      <c r="S115" s="126"/>
      <c r="T115" s="1374"/>
    </row>
    <row r="116" spans="13:20" ht="16.5">
      <c r="M116" s="1374"/>
      <c r="N116" s="22"/>
      <c r="O116" s="6"/>
      <c r="P116" s="22"/>
      <c r="Q116" s="22"/>
      <c r="R116" s="126"/>
      <c r="S116" s="126"/>
      <c r="T116" s="1374"/>
    </row>
    <row r="150" spans="1:44" ht="16.5">
      <c r="A150" s="779"/>
      <c r="B150" s="779"/>
      <c r="C150" s="779"/>
      <c r="D150" s="780"/>
      <c r="E150" s="780"/>
      <c r="F150" s="1375"/>
      <c r="G150" s="779"/>
      <c r="H150" s="782"/>
      <c r="I150" s="782"/>
      <c r="J150" s="782"/>
      <c r="K150" s="780"/>
      <c r="L150" s="780"/>
      <c r="M150" s="1387"/>
      <c r="N150" s="780"/>
      <c r="O150" s="782"/>
      <c r="P150" s="782"/>
      <c r="Q150" s="782"/>
      <c r="R150" s="780"/>
      <c r="S150" s="780"/>
      <c r="T150" s="1387"/>
      <c r="U150" s="780"/>
      <c r="V150" s="782"/>
      <c r="W150" s="782"/>
      <c r="X150" s="782"/>
      <c r="Y150" s="780"/>
      <c r="Z150" s="1387"/>
      <c r="AA150" s="780"/>
      <c r="AB150" s="782"/>
      <c r="AC150" s="782"/>
      <c r="AD150" s="782"/>
      <c r="AE150" s="780"/>
      <c r="AF150" s="1375"/>
      <c r="AG150" s="779"/>
      <c r="AH150" s="779"/>
      <c r="AI150" s="779"/>
      <c r="AJ150" s="829" t="s">
        <v>492</v>
      </c>
      <c r="AK150" s="780"/>
      <c r="AL150" s="781"/>
      <c r="AM150" s="779"/>
      <c r="AN150" s="780"/>
      <c r="AO150" s="779"/>
      <c r="AP150" s="779"/>
      <c r="AQ150" s="779"/>
      <c r="AR150" s="779"/>
    </row>
    <row r="151" spans="1:43" ht="16.5">
      <c r="A151" s="3"/>
      <c r="B151" s="3"/>
      <c r="C151" s="3"/>
      <c r="F151" s="1376">
        <f aca="true" t="shared" si="0" ref="F151:F157">COUNTIF($D$5:$D$146,G151)</f>
        <v>0</v>
      </c>
      <c r="G151" s="3" t="s">
        <v>126</v>
      </c>
      <c r="I151" s="3"/>
      <c r="J151" s="223"/>
      <c r="M151" s="1376">
        <f aca="true" t="shared" si="1" ref="M151:M157">COUNTIF($K$5:$K$146,N151)</f>
        <v>0</v>
      </c>
      <c r="N151" s="3" t="s">
        <v>126</v>
      </c>
      <c r="P151" s="3"/>
      <c r="Q151" s="3"/>
      <c r="T151" s="1376">
        <f aca="true" t="shared" si="2" ref="T151:T157">COUNTIF($R$5:$R$146,U151)</f>
        <v>0</v>
      </c>
      <c r="U151" s="3" t="s">
        <v>126</v>
      </c>
      <c r="W151" s="3"/>
      <c r="X151" s="3"/>
      <c r="Z151" s="1376">
        <f aca="true" t="shared" si="3" ref="Z151:Z157">COUNTIF($Y$5:$Y$146,AA151)</f>
        <v>1</v>
      </c>
      <c r="AA151" s="3" t="s">
        <v>126</v>
      </c>
      <c r="AC151" s="3"/>
      <c r="AD151" s="3"/>
      <c r="AF151" s="1376">
        <f aca="true" t="shared" si="4" ref="AF151:AF157">COUNTIF($AE$5:$AE$146,AG151)</f>
        <v>4</v>
      </c>
      <c r="AG151" s="3" t="s">
        <v>126</v>
      </c>
      <c r="AH151" s="3"/>
      <c r="AI151" s="3"/>
      <c r="AJ151" s="828">
        <f>F151+M151+T151+Z151+AF151</f>
        <v>5</v>
      </c>
      <c r="AL151" s="118">
        <f aca="true" t="shared" si="5" ref="AL151:AL157">COUNTIF($AK$5:$AK$146,AM151)</f>
        <v>0</v>
      </c>
      <c r="AM151" s="3" t="s">
        <v>126</v>
      </c>
      <c r="AO151" s="3"/>
      <c r="AP151" s="3"/>
      <c r="AQ151" s="3"/>
    </row>
    <row r="152" spans="1:43" ht="16.5">
      <c r="A152" s="3"/>
      <c r="B152" s="3"/>
      <c r="C152" s="3"/>
      <c r="F152" s="1376">
        <f t="shared" si="0"/>
        <v>0</v>
      </c>
      <c r="G152" s="3" t="s">
        <v>109</v>
      </c>
      <c r="I152" s="3"/>
      <c r="J152" s="223"/>
      <c r="M152" s="1376">
        <f t="shared" si="1"/>
        <v>1</v>
      </c>
      <c r="N152" s="3" t="s">
        <v>109</v>
      </c>
      <c r="P152" s="3"/>
      <c r="Q152" s="3"/>
      <c r="T152" s="1376">
        <f t="shared" si="2"/>
        <v>5</v>
      </c>
      <c r="U152" s="3" t="s">
        <v>109</v>
      </c>
      <c r="W152" s="3"/>
      <c r="X152" s="3"/>
      <c r="Z152" s="1376">
        <f t="shared" si="3"/>
        <v>0</v>
      </c>
      <c r="AA152" s="3" t="s">
        <v>109</v>
      </c>
      <c r="AC152" s="3"/>
      <c r="AD152" s="3"/>
      <c r="AF152" s="1376">
        <f t="shared" si="4"/>
        <v>0</v>
      </c>
      <c r="AG152" s="3" t="s">
        <v>109</v>
      </c>
      <c r="AH152" s="3"/>
      <c r="AI152" s="3"/>
      <c r="AJ152" s="828">
        <f aca="true" t="shared" si="6" ref="AJ152:AJ159">F152+M152+T152+Z152+AF152</f>
        <v>6</v>
      </c>
      <c r="AL152" s="118">
        <f t="shared" si="5"/>
        <v>0</v>
      </c>
      <c r="AM152" s="3" t="s">
        <v>109</v>
      </c>
      <c r="AO152" s="3"/>
      <c r="AP152" s="3"/>
      <c r="AQ152" s="3"/>
    </row>
    <row r="153" spans="1:43" ht="16.5">
      <c r="A153" s="3"/>
      <c r="B153" s="3"/>
      <c r="C153" s="3"/>
      <c r="F153" s="1376">
        <f t="shared" si="0"/>
        <v>0</v>
      </c>
      <c r="G153" s="3" t="s">
        <v>112</v>
      </c>
      <c r="I153" s="3"/>
      <c r="J153" s="223"/>
      <c r="M153" s="1376">
        <f t="shared" si="1"/>
        <v>4</v>
      </c>
      <c r="N153" s="3" t="s">
        <v>112</v>
      </c>
      <c r="P153" s="3"/>
      <c r="Q153" s="3"/>
      <c r="T153" s="1376">
        <f t="shared" si="2"/>
        <v>0</v>
      </c>
      <c r="U153" s="3" t="s">
        <v>112</v>
      </c>
      <c r="W153" s="3"/>
      <c r="X153" s="3"/>
      <c r="Z153" s="1376">
        <f t="shared" si="3"/>
        <v>0</v>
      </c>
      <c r="AA153" s="3" t="s">
        <v>112</v>
      </c>
      <c r="AC153" s="3"/>
      <c r="AD153" s="3"/>
      <c r="AF153" s="1376">
        <f t="shared" si="4"/>
        <v>0</v>
      </c>
      <c r="AG153" s="3" t="s">
        <v>112</v>
      </c>
      <c r="AH153" s="3"/>
      <c r="AI153" s="3"/>
      <c r="AJ153" s="828">
        <f t="shared" si="6"/>
        <v>4</v>
      </c>
      <c r="AL153" s="118">
        <f t="shared" si="5"/>
        <v>0</v>
      </c>
      <c r="AM153" s="3" t="s">
        <v>112</v>
      </c>
      <c r="AO153" s="3"/>
      <c r="AP153" s="3"/>
      <c r="AQ153" s="3"/>
    </row>
    <row r="154" spans="1:43" ht="16.5">
      <c r="A154" s="3"/>
      <c r="B154" s="3"/>
      <c r="C154" s="3"/>
      <c r="F154" s="1376">
        <f t="shared" si="0"/>
        <v>0</v>
      </c>
      <c r="G154" s="3" t="s">
        <v>115</v>
      </c>
      <c r="I154" s="3"/>
      <c r="J154" s="223"/>
      <c r="M154" s="1376">
        <f t="shared" si="1"/>
        <v>0</v>
      </c>
      <c r="N154" s="3" t="s">
        <v>115</v>
      </c>
      <c r="P154" s="3"/>
      <c r="Q154" s="3"/>
      <c r="T154" s="1376">
        <f t="shared" si="2"/>
        <v>4</v>
      </c>
      <c r="U154" s="3" t="s">
        <v>115</v>
      </c>
      <c r="W154" s="3"/>
      <c r="X154" s="3"/>
      <c r="Z154" s="1376">
        <f t="shared" si="3"/>
        <v>0</v>
      </c>
      <c r="AA154" s="3" t="s">
        <v>115</v>
      </c>
      <c r="AC154" s="3"/>
      <c r="AD154" s="3"/>
      <c r="AF154" s="1376">
        <f t="shared" si="4"/>
        <v>0</v>
      </c>
      <c r="AG154" s="3" t="s">
        <v>115</v>
      </c>
      <c r="AH154" s="3"/>
      <c r="AI154" s="3"/>
      <c r="AJ154" s="828">
        <f t="shared" si="6"/>
        <v>4</v>
      </c>
      <c r="AL154" s="118">
        <f t="shared" si="5"/>
        <v>0</v>
      </c>
      <c r="AM154" s="3" t="s">
        <v>115</v>
      </c>
      <c r="AO154" s="3"/>
      <c r="AP154" s="3"/>
      <c r="AQ154" s="3"/>
    </row>
    <row r="155" spans="1:43" ht="16.5">
      <c r="A155" s="3"/>
      <c r="B155" s="3"/>
      <c r="C155" s="3"/>
      <c r="F155" s="1376">
        <f t="shared" si="0"/>
        <v>3</v>
      </c>
      <c r="G155" s="3" t="s">
        <v>117</v>
      </c>
      <c r="I155" s="3"/>
      <c r="J155" s="223"/>
      <c r="M155" s="1376">
        <f t="shared" si="1"/>
        <v>0</v>
      </c>
      <c r="N155" s="3" t="s">
        <v>117</v>
      </c>
      <c r="P155" s="3"/>
      <c r="Q155" s="3"/>
      <c r="T155" s="1376">
        <f t="shared" si="2"/>
        <v>0</v>
      </c>
      <c r="U155" s="3" t="s">
        <v>117</v>
      </c>
      <c r="W155" s="3"/>
      <c r="X155" s="3"/>
      <c r="Z155" s="1376">
        <f t="shared" si="3"/>
        <v>4</v>
      </c>
      <c r="AA155" s="3" t="s">
        <v>117</v>
      </c>
      <c r="AC155" s="3"/>
      <c r="AD155" s="3"/>
      <c r="AF155" s="1376">
        <f t="shared" si="4"/>
        <v>0</v>
      </c>
      <c r="AG155" s="3" t="s">
        <v>117</v>
      </c>
      <c r="AH155" s="3"/>
      <c r="AI155" s="3"/>
      <c r="AJ155" s="828">
        <f t="shared" si="6"/>
        <v>7</v>
      </c>
      <c r="AL155" s="118">
        <f t="shared" si="5"/>
        <v>0</v>
      </c>
      <c r="AM155" s="3" t="s">
        <v>117</v>
      </c>
      <c r="AO155" s="3"/>
      <c r="AP155" s="3"/>
      <c r="AQ155" s="3"/>
    </row>
    <row r="156" spans="1:43" ht="16.5">
      <c r="A156" s="3"/>
      <c r="B156" s="3"/>
      <c r="C156" s="3"/>
      <c r="F156" s="1376">
        <f t="shared" si="0"/>
        <v>0</v>
      </c>
      <c r="G156" s="3" t="s">
        <v>119</v>
      </c>
      <c r="I156" s="3"/>
      <c r="J156" s="223"/>
      <c r="M156" s="1376">
        <f t="shared" si="1"/>
        <v>3</v>
      </c>
      <c r="N156" s="3" t="s">
        <v>119</v>
      </c>
      <c r="P156" s="3"/>
      <c r="Q156" s="3"/>
      <c r="T156" s="1376">
        <f t="shared" si="2"/>
        <v>4</v>
      </c>
      <c r="U156" s="3" t="s">
        <v>119</v>
      </c>
      <c r="W156" s="3"/>
      <c r="X156" s="3"/>
      <c r="Z156" s="1376">
        <f t="shared" si="3"/>
        <v>0</v>
      </c>
      <c r="AA156" s="3" t="s">
        <v>119</v>
      </c>
      <c r="AC156" s="3"/>
      <c r="AD156" s="3"/>
      <c r="AF156" s="1376">
        <f t="shared" si="4"/>
        <v>0</v>
      </c>
      <c r="AG156" s="3" t="s">
        <v>119</v>
      </c>
      <c r="AH156" s="3"/>
      <c r="AI156" s="3"/>
      <c r="AJ156" s="828">
        <f t="shared" si="6"/>
        <v>7</v>
      </c>
      <c r="AL156" s="118">
        <f t="shared" si="5"/>
        <v>5</v>
      </c>
      <c r="AM156" s="3" t="s">
        <v>119</v>
      </c>
      <c r="AO156" s="3"/>
      <c r="AP156" s="3"/>
      <c r="AQ156" s="3"/>
    </row>
    <row r="157" spans="1:43" ht="16.5">
      <c r="A157" s="3"/>
      <c r="B157" s="3"/>
      <c r="C157" s="3"/>
      <c r="F157" s="1376">
        <f t="shared" si="0"/>
        <v>4</v>
      </c>
      <c r="G157" s="3" t="s">
        <v>123</v>
      </c>
      <c r="I157" s="3"/>
      <c r="J157" s="223"/>
      <c r="M157" s="1376">
        <f t="shared" si="1"/>
        <v>0</v>
      </c>
      <c r="N157" s="3" t="s">
        <v>123</v>
      </c>
      <c r="P157" s="3"/>
      <c r="Q157" s="3"/>
      <c r="T157" s="1376">
        <f t="shared" si="2"/>
        <v>0</v>
      </c>
      <c r="U157" s="3" t="s">
        <v>123</v>
      </c>
      <c r="W157" s="3"/>
      <c r="X157" s="3"/>
      <c r="Z157" s="1376">
        <f t="shared" si="3"/>
        <v>1</v>
      </c>
      <c r="AA157" s="3" t="s">
        <v>123</v>
      </c>
      <c r="AC157" s="3"/>
      <c r="AD157" s="3"/>
      <c r="AF157" s="1376">
        <f t="shared" si="4"/>
        <v>0</v>
      </c>
      <c r="AG157" s="3" t="s">
        <v>123</v>
      </c>
      <c r="AH157" s="3"/>
      <c r="AI157" s="3"/>
      <c r="AJ157" s="828">
        <f t="shared" si="6"/>
        <v>5</v>
      </c>
      <c r="AL157" s="118">
        <f t="shared" si="5"/>
        <v>4</v>
      </c>
      <c r="AM157" s="3" t="s">
        <v>123</v>
      </c>
      <c r="AO157" s="3"/>
      <c r="AP157" s="3"/>
      <c r="AQ157" s="3"/>
    </row>
    <row r="158" spans="1:43" ht="16.5">
      <c r="A158" s="3"/>
      <c r="B158" s="3"/>
      <c r="C158" s="3"/>
      <c r="F158" s="1376"/>
      <c r="G158" s="3"/>
      <c r="I158" s="3"/>
      <c r="J158" s="223"/>
      <c r="M158" s="1376"/>
      <c r="N158" s="3"/>
      <c r="P158" s="3"/>
      <c r="Q158" s="3"/>
      <c r="T158" s="1376"/>
      <c r="U158" s="3"/>
      <c r="W158" s="3"/>
      <c r="X158" s="3"/>
      <c r="Z158" s="1376"/>
      <c r="AA158" s="3"/>
      <c r="AC158" s="3"/>
      <c r="AD158" s="3"/>
      <c r="AF158" s="1376"/>
      <c r="AG158" s="3"/>
      <c r="AH158" s="3"/>
      <c r="AI158" s="3"/>
      <c r="AJ158" s="3"/>
      <c r="AL158" s="118"/>
      <c r="AM158" s="3"/>
      <c r="AO158" s="3"/>
      <c r="AP158" s="3"/>
      <c r="AQ158" s="3"/>
    </row>
    <row r="159" spans="1:43" ht="16.5">
      <c r="A159" s="3"/>
      <c r="B159" s="3"/>
      <c r="C159" s="3"/>
      <c r="F159" s="1377">
        <f>SUM(F151:F157)</f>
        <v>7</v>
      </c>
      <c r="G159" s="792" t="s">
        <v>267</v>
      </c>
      <c r="H159" s="792"/>
      <c r="I159" s="793"/>
      <c r="J159" s="792"/>
      <c r="K159" s="793"/>
      <c r="L159" s="793"/>
      <c r="M159" s="1377">
        <f>SUM(M151:M157)</f>
        <v>8</v>
      </c>
      <c r="N159" s="792" t="s">
        <v>267</v>
      </c>
      <c r="O159" s="793"/>
      <c r="P159" s="793"/>
      <c r="Q159" s="793"/>
      <c r="R159" s="793"/>
      <c r="S159" s="793"/>
      <c r="T159" s="1377">
        <f>SUM(T151:T157)</f>
        <v>13</v>
      </c>
      <c r="U159" s="792" t="s">
        <v>267</v>
      </c>
      <c r="V159" s="793"/>
      <c r="W159" s="793"/>
      <c r="X159" s="793"/>
      <c r="Y159" s="793"/>
      <c r="Z159" s="1377">
        <f>SUM(Z151:Z157)</f>
        <v>6</v>
      </c>
      <c r="AA159" s="792" t="s">
        <v>267</v>
      </c>
      <c r="AB159" s="793"/>
      <c r="AC159" s="793"/>
      <c r="AD159" s="793"/>
      <c r="AE159" s="793"/>
      <c r="AF159" s="1377">
        <f>SUM(AF151:AF157)</f>
        <v>4</v>
      </c>
      <c r="AG159" s="792" t="s">
        <v>267</v>
      </c>
      <c r="AH159" s="793"/>
      <c r="AI159" s="793"/>
      <c r="AJ159" s="828">
        <f t="shared" si="6"/>
        <v>38</v>
      </c>
      <c r="AK159" s="793"/>
      <c r="AL159" s="792">
        <f>SUM(AL151:AL157)</f>
        <v>9</v>
      </c>
      <c r="AM159" s="792" t="s">
        <v>267</v>
      </c>
      <c r="AO159" s="3"/>
      <c r="AP159" s="118">
        <f>F159+M159+T159+Z159+AF159+AL159</f>
        <v>47</v>
      </c>
      <c r="AQ159" s="118" t="s">
        <v>484</v>
      </c>
    </row>
    <row r="160" spans="1:43" ht="16.5">
      <c r="A160" s="3"/>
      <c r="B160" s="3"/>
      <c r="C160" s="3"/>
      <c r="F160" s="1376"/>
      <c r="G160" s="3"/>
      <c r="I160" s="3"/>
      <c r="J160" s="3"/>
      <c r="M160" s="1376"/>
      <c r="N160" s="3"/>
      <c r="P160" s="3"/>
      <c r="Q160" s="3"/>
      <c r="T160" s="1376"/>
      <c r="U160" s="3"/>
      <c r="W160" s="3"/>
      <c r="X160" s="3"/>
      <c r="Z160" s="1376"/>
      <c r="AA160" s="3"/>
      <c r="AC160" s="3"/>
      <c r="AD160" s="3"/>
      <c r="AF160" s="1376"/>
      <c r="AG160" s="3"/>
      <c r="AH160" s="3"/>
      <c r="AI160" s="3"/>
      <c r="AJ160" s="3"/>
      <c r="AL160" s="118"/>
      <c r="AM160" s="3"/>
      <c r="AO160" s="3"/>
      <c r="AP160" s="3"/>
      <c r="AQ160" s="3"/>
    </row>
    <row r="161" spans="1:43" ht="16.5">
      <c r="A161" s="3"/>
      <c r="B161" s="3"/>
      <c r="C161" s="3"/>
      <c r="F161" s="1376"/>
      <c r="G161" s="3"/>
      <c r="I161" s="3"/>
      <c r="J161" s="3"/>
      <c r="M161" s="1376"/>
      <c r="N161" s="3"/>
      <c r="P161" s="3"/>
      <c r="Q161" s="3"/>
      <c r="T161" s="1376"/>
      <c r="U161" s="3"/>
      <c r="W161" s="3"/>
      <c r="X161" s="3"/>
      <c r="Z161" s="1376"/>
      <c r="AA161" s="3"/>
      <c r="AC161" s="3"/>
      <c r="AD161" s="3"/>
      <c r="AF161" s="1376"/>
      <c r="AG161" s="3"/>
      <c r="AH161" s="3"/>
      <c r="AI161" s="3"/>
      <c r="AJ161" s="3"/>
      <c r="AL161" s="118"/>
      <c r="AM161" s="3"/>
      <c r="AO161" s="3"/>
      <c r="AP161" s="3"/>
      <c r="AQ161" s="3"/>
    </row>
    <row r="162" spans="1:43" ht="16.5">
      <c r="A162" s="3"/>
      <c r="B162" s="3"/>
      <c r="C162" s="3"/>
      <c r="F162" s="1376"/>
      <c r="G162" s="3"/>
      <c r="I162" s="3"/>
      <c r="J162" s="3"/>
      <c r="M162" s="1376"/>
      <c r="N162" s="3"/>
      <c r="P162" s="3"/>
      <c r="Q162" s="3"/>
      <c r="T162" s="1376"/>
      <c r="U162" s="3"/>
      <c r="W162" s="3"/>
      <c r="X162" s="3"/>
      <c r="Z162" s="1376"/>
      <c r="AA162" s="3"/>
      <c r="AC162" s="3"/>
      <c r="AD162" s="3"/>
      <c r="AF162" s="1376"/>
      <c r="AG162" s="3"/>
      <c r="AH162" s="3"/>
      <c r="AI162" s="3"/>
      <c r="AJ162" s="3"/>
      <c r="AL162" s="118"/>
      <c r="AM162" s="3"/>
      <c r="AO162" s="3"/>
      <c r="AP162" s="3"/>
      <c r="AQ162" s="3"/>
    </row>
    <row r="163" spans="1:43" ht="16.5">
      <c r="A163" s="3"/>
      <c r="B163" s="3"/>
      <c r="C163" s="3"/>
      <c r="F163" s="1376">
        <f>COUNTIF($F$5:$F$146,"GREY(T)")</f>
        <v>2</v>
      </c>
      <c r="G163" s="118" t="s">
        <v>481</v>
      </c>
      <c r="I163" s="3"/>
      <c r="J163" s="110"/>
      <c r="K163" s="228"/>
      <c r="L163" s="228"/>
      <c r="M163" s="1376">
        <f>COUNTIF($M$5:$M$146,N163)</f>
        <v>4</v>
      </c>
      <c r="N163" s="164" t="s">
        <v>127</v>
      </c>
      <c r="O163" s="110"/>
      <c r="P163" s="110"/>
      <c r="Q163" s="110"/>
      <c r="R163" s="228"/>
      <c r="S163" s="228"/>
      <c r="T163" s="1376">
        <f>COUNTIF($T$5:$T$146,U163)</f>
        <v>6</v>
      </c>
      <c r="U163" s="164" t="s">
        <v>294</v>
      </c>
      <c r="V163" s="110"/>
      <c r="W163" s="110"/>
      <c r="X163" s="110"/>
      <c r="Y163" s="228"/>
      <c r="Z163" s="1376">
        <f>COUNTIF($Z$5:$Z$146,AA163)</f>
        <v>4</v>
      </c>
      <c r="AA163" s="118" t="s">
        <v>478</v>
      </c>
      <c r="AC163" s="3"/>
      <c r="AD163" s="110"/>
      <c r="AE163" s="228"/>
      <c r="AF163" s="1376">
        <f>COUNTIF($AF$5:$AF$146,AG163)</f>
        <v>4</v>
      </c>
      <c r="AG163" s="164" t="s">
        <v>289</v>
      </c>
      <c r="AH163" s="110"/>
      <c r="AI163" s="110"/>
      <c r="AJ163" s="110"/>
      <c r="AK163" s="228"/>
      <c r="AL163" s="118">
        <f>COUNTIF($AL$5:$AL$146,AM163)</f>
        <v>2</v>
      </c>
      <c r="AM163" s="3" t="s">
        <v>125</v>
      </c>
      <c r="AO163" s="3"/>
      <c r="AP163" s="3"/>
      <c r="AQ163" s="3"/>
    </row>
    <row r="164" spans="1:43" ht="16.5">
      <c r="A164" s="3"/>
      <c r="B164" s="3"/>
      <c r="C164" s="3"/>
      <c r="F164" s="1376">
        <f>COUNTIF($F$5:$F$146,"GREY(P)")</f>
        <v>5</v>
      </c>
      <c r="G164" s="118" t="s">
        <v>482</v>
      </c>
      <c r="I164" s="3"/>
      <c r="J164" s="3"/>
      <c r="M164" s="1376">
        <f>COUNTIF($M$5:$M$146,N164)</f>
        <v>0</v>
      </c>
      <c r="N164" s="118" t="s">
        <v>432</v>
      </c>
      <c r="P164" s="3"/>
      <c r="Q164" s="3"/>
      <c r="T164" s="1376">
        <f>COUNTIF($T$5:$T$146,U164)</f>
        <v>1</v>
      </c>
      <c r="U164" s="118" t="s">
        <v>295</v>
      </c>
      <c r="W164" s="3"/>
      <c r="X164" s="3"/>
      <c r="Z164" s="1376">
        <f>COUNTIF($Z$5:$Z$146,AA164)</f>
        <v>2</v>
      </c>
      <c r="AA164" s="118" t="s">
        <v>479</v>
      </c>
      <c r="AC164" s="3"/>
      <c r="AD164" s="3"/>
      <c r="AF164" s="1376"/>
      <c r="AG164" s="3"/>
      <c r="AH164" s="3"/>
      <c r="AI164" s="3"/>
      <c r="AJ164" s="3"/>
      <c r="AL164" s="118">
        <f>COUNTIF($AL$5:$AL147,AM164)</f>
        <v>4</v>
      </c>
      <c r="AM164" s="3" t="s">
        <v>219</v>
      </c>
      <c r="AO164" s="3"/>
      <c r="AP164" s="3"/>
      <c r="AQ164" s="3"/>
    </row>
    <row r="165" spans="1:43" ht="16.5">
      <c r="A165" s="3"/>
      <c r="B165" s="3"/>
      <c r="C165" s="3"/>
      <c r="F165" s="1376">
        <f>COUNTIF($F$5:$F$146,"GREY(T/P)")</f>
        <v>0</v>
      </c>
      <c r="G165" s="118" t="s">
        <v>483</v>
      </c>
      <c r="I165" s="3"/>
      <c r="J165" s="3"/>
      <c r="M165" s="1376">
        <f>COUNTIF($M$5:$M$146,N165)</f>
        <v>4</v>
      </c>
      <c r="N165" s="118" t="s">
        <v>433</v>
      </c>
      <c r="P165" s="3"/>
      <c r="Q165" s="3"/>
      <c r="T165" s="1376">
        <f>COUNTIF($T$5:$T$146,U165)</f>
        <v>2</v>
      </c>
      <c r="U165" s="118" t="s">
        <v>491</v>
      </c>
      <c r="W165" s="3"/>
      <c r="X165" s="3"/>
      <c r="Z165" s="1376"/>
      <c r="AA165" s="3"/>
      <c r="AC165" s="3"/>
      <c r="AD165" s="3"/>
      <c r="AF165" s="1376"/>
      <c r="AG165" s="3"/>
      <c r="AH165" s="3"/>
      <c r="AI165" s="3"/>
      <c r="AJ165" s="3"/>
      <c r="AL165" s="118">
        <f>COUNTIF($AL$5:$AL147,AM165)</f>
        <v>3</v>
      </c>
      <c r="AM165" s="3" t="s">
        <v>298</v>
      </c>
      <c r="AO165" s="3"/>
      <c r="AP165" s="3"/>
      <c r="AQ165" s="3"/>
    </row>
    <row r="166" spans="1:43" ht="16.5">
      <c r="A166" s="3"/>
      <c r="B166" s="3"/>
      <c r="C166" s="3"/>
      <c r="F166" s="1376">
        <f>COUNTIF($F$5:$F$146,"SCOT")</f>
        <v>0</v>
      </c>
      <c r="G166" s="118" t="s">
        <v>124</v>
      </c>
      <c r="I166" s="3"/>
      <c r="J166" s="3"/>
      <c r="M166" s="1376"/>
      <c r="N166" s="118"/>
      <c r="P166" s="3"/>
      <c r="Q166" s="3"/>
      <c r="T166" s="1376">
        <f>COUNTIF($T$5:$T$146,U166)</f>
        <v>3</v>
      </c>
      <c r="U166" s="118" t="s">
        <v>371</v>
      </c>
      <c r="W166" s="3"/>
      <c r="X166" s="3"/>
      <c r="Z166" s="1376"/>
      <c r="AA166" s="3"/>
      <c r="AC166" s="3"/>
      <c r="AD166" s="3"/>
      <c r="AF166" s="1376"/>
      <c r="AG166" s="3"/>
      <c r="AH166" s="3"/>
      <c r="AI166" s="3"/>
      <c r="AJ166" s="3"/>
      <c r="AL166" s="118"/>
      <c r="AM166" s="3"/>
      <c r="AO166" s="3"/>
      <c r="AP166" s="3"/>
      <c r="AQ166" s="3"/>
    </row>
    <row r="167" spans="1:43" ht="16.5">
      <c r="A167" s="3"/>
      <c r="B167" s="3"/>
      <c r="C167" s="3"/>
      <c r="F167" s="1376"/>
      <c r="G167" s="3"/>
      <c r="I167" s="3"/>
      <c r="J167" s="3"/>
      <c r="M167" s="1376"/>
      <c r="N167" s="3"/>
      <c r="P167" s="3"/>
      <c r="Q167" s="3"/>
      <c r="T167" s="1376">
        <f>COUNTIF($T$5:$T$146,U167)</f>
        <v>1</v>
      </c>
      <c r="U167" s="1679" t="s">
        <v>596</v>
      </c>
      <c r="W167" s="3"/>
      <c r="X167" s="3"/>
      <c r="Z167" s="1376"/>
      <c r="AA167" s="3"/>
      <c r="AC167" s="3"/>
      <c r="AD167" s="3"/>
      <c r="AF167" s="1376"/>
      <c r="AG167" s="3"/>
      <c r="AH167" s="3"/>
      <c r="AI167" s="3"/>
      <c r="AJ167" s="3"/>
      <c r="AL167" s="1338"/>
      <c r="AM167" s="121"/>
      <c r="AO167" s="3"/>
      <c r="AP167" s="3"/>
      <c r="AQ167" s="3"/>
    </row>
    <row r="168" spans="1:43" ht="16.5">
      <c r="A168" s="3"/>
      <c r="B168" s="3"/>
      <c r="C168" s="3"/>
      <c r="F168" s="1376"/>
      <c r="G168" s="3"/>
      <c r="I168" s="3"/>
      <c r="J168" s="3"/>
      <c r="M168" s="1376"/>
      <c r="N168" s="3"/>
      <c r="P168" s="3"/>
      <c r="Q168" s="3"/>
      <c r="T168" s="1376"/>
      <c r="U168" s="118"/>
      <c r="W168" s="3"/>
      <c r="X168" s="3"/>
      <c r="Z168" s="1376"/>
      <c r="AA168" s="3"/>
      <c r="AC168" s="3"/>
      <c r="AD168" s="3"/>
      <c r="AF168" s="1376"/>
      <c r="AG168" s="3"/>
      <c r="AH168" s="3"/>
      <c r="AI168" s="3"/>
      <c r="AJ168" s="3"/>
      <c r="AL168" s="1338"/>
      <c r="AM168" s="121"/>
      <c r="AO168" s="3"/>
      <c r="AP168" s="3"/>
      <c r="AQ168" s="3"/>
    </row>
    <row r="169" spans="1:44" ht="16.5">
      <c r="A169" s="118"/>
      <c r="B169" s="118"/>
      <c r="C169" s="118"/>
      <c r="D169" s="229"/>
      <c r="E169" s="229"/>
      <c r="F169" s="1377">
        <f>SUM(F163:F166)</f>
        <v>7</v>
      </c>
      <c r="G169" s="792" t="s">
        <v>267</v>
      </c>
      <c r="H169" s="792"/>
      <c r="I169" s="792"/>
      <c r="J169" s="792"/>
      <c r="K169" s="792"/>
      <c r="L169" s="792"/>
      <c r="M169" s="1377">
        <f>SUM(M163:M166)</f>
        <v>8</v>
      </c>
      <c r="N169" s="792" t="s">
        <v>267</v>
      </c>
      <c r="O169" s="792"/>
      <c r="P169" s="792"/>
      <c r="Q169" s="792"/>
      <c r="R169" s="792"/>
      <c r="S169" s="792"/>
      <c r="T169" s="1377">
        <f>SUM(T163:T167)</f>
        <v>13</v>
      </c>
      <c r="U169" s="792" t="s">
        <v>267</v>
      </c>
      <c r="V169" s="792"/>
      <c r="W169" s="792"/>
      <c r="X169" s="792"/>
      <c r="Y169" s="792"/>
      <c r="Z169" s="1377">
        <f>SUM(Z163:Z166)</f>
        <v>6</v>
      </c>
      <c r="AA169" s="792" t="s">
        <v>267</v>
      </c>
      <c r="AB169" s="792"/>
      <c r="AC169" s="792"/>
      <c r="AD169" s="792"/>
      <c r="AE169" s="792"/>
      <c r="AF169" s="1377">
        <f>SUM(AF163:AF166)</f>
        <v>4</v>
      </c>
      <c r="AG169" s="792" t="s">
        <v>267</v>
      </c>
      <c r="AH169" s="792"/>
      <c r="AI169" s="792"/>
      <c r="AJ169" s="792"/>
      <c r="AK169" s="792"/>
      <c r="AL169" s="792">
        <f>SUM(AL163:AL166)</f>
        <v>9</v>
      </c>
      <c r="AM169" s="792" t="s">
        <v>267</v>
      </c>
      <c r="AN169" s="118"/>
      <c r="AO169" s="118"/>
      <c r="AP169" s="118"/>
      <c r="AQ169" s="118"/>
      <c r="AR169" s="118"/>
    </row>
    <row r="170" spans="1:44" ht="16.5">
      <c r="A170" s="3"/>
      <c r="B170" s="3"/>
      <c r="C170" s="3"/>
      <c r="F170" s="1376"/>
      <c r="G170" s="3"/>
      <c r="I170" s="3"/>
      <c r="J170" s="3"/>
      <c r="M170" s="1376"/>
      <c r="N170" s="3"/>
      <c r="P170" s="3"/>
      <c r="Q170" s="3"/>
      <c r="T170" s="1376"/>
      <c r="U170" s="3"/>
      <c r="W170" s="3"/>
      <c r="X170" s="3"/>
      <c r="Z170" s="1376"/>
      <c r="AA170" s="3"/>
      <c r="AC170" s="3"/>
      <c r="AD170" s="3"/>
      <c r="AF170" s="1376"/>
      <c r="AG170" s="3"/>
      <c r="AH170" s="3"/>
      <c r="AI170" s="3"/>
      <c r="AJ170" s="3"/>
      <c r="AL170" s="1338"/>
      <c r="AM170" s="121"/>
      <c r="AO170" s="3"/>
      <c r="AP170" s="3"/>
      <c r="AQ170" s="3"/>
      <c r="AR170" s="3"/>
    </row>
    <row r="171" spans="1:43" ht="16.5">
      <c r="A171" s="118"/>
      <c r="B171" s="118"/>
      <c r="C171" s="118"/>
      <c r="D171" s="229"/>
      <c r="E171" s="229"/>
      <c r="F171" s="1378">
        <f>SUM($F$159-$F$181)</f>
        <v>4</v>
      </c>
      <c r="G171" s="794" t="s">
        <v>241</v>
      </c>
      <c r="H171" s="794"/>
      <c r="I171" s="794"/>
      <c r="J171" s="794"/>
      <c r="K171" s="794"/>
      <c r="L171" s="794"/>
      <c r="M171" s="1378">
        <f>SUM($M$159-$M$181)</f>
        <v>8</v>
      </c>
      <c r="N171" s="794"/>
      <c r="O171" s="794"/>
      <c r="P171" s="794"/>
      <c r="Q171" s="794"/>
      <c r="R171" s="794"/>
      <c r="S171" s="794"/>
      <c r="T171" s="1378">
        <f>SUM($T$159-$T$181)</f>
        <v>12</v>
      </c>
      <c r="U171" s="794" t="s">
        <v>485</v>
      </c>
      <c r="V171" s="794"/>
      <c r="W171" s="794"/>
      <c r="X171" s="794"/>
      <c r="Y171" s="794"/>
      <c r="Z171" s="1378"/>
      <c r="AA171" s="794"/>
      <c r="AB171" s="794"/>
      <c r="AC171" s="794"/>
      <c r="AD171" s="794"/>
      <c r="AE171" s="794"/>
      <c r="AF171" s="1378"/>
      <c r="AG171" s="794"/>
      <c r="AH171" s="794"/>
      <c r="AI171" s="794"/>
      <c r="AJ171" s="794"/>
      <c r="AK171" s="794"/>
      <c r="AL171" s="794"/>
      <c r="AM171" s="794"/>
      <c r="AO171" s="3"/>
      <c r="AP171" s="3"/>
      <c r="AQ171" s="3"/>
    </row>
    <row r="172" spans="1:43" ht="17.25" thickBot="1">
      <c r="A172" s="118"/>
      <c r="B172" s="118"/>
      <c r="C172" s="118"/>
      <c r="D172" s="229"/>
      <c r="E172" s="229"/>
      <c r="F172" s="1376"/>
      <c r="G172" s="118"/>
      <c r="H172" s="118"/>
      <c r="I172" s="118"/>
      <c r="J172" s="118"/>
      <c r="K172" s="229"/>
      <c r="L172" s="229"/>
      <c r="M172" s="1376"/>
      <c r="N172" s="118"/>
      <c r="O172" s="118"/>
      <c r="P172" s="118"/>
      <c r="Q172" s="118"/>
      <c r="R172" s="229"/>
      <c r="S172" s="229"/>
      <c r="T172" s="1376"/>
      <c r="U172" s="118"/>
      <c r="V172" s="118"/>
      <c r="W172" s="118"/>
      <c r="X172" s="118"/>
      <c r="Y172" s="229"/>
      <c r="Z172" s="1376"/>
      <c r="AA172" s="118"/>
      <c r="AB172" s="118"/>
      <c r="AC172" s="118"/>
      <c r="AD172" s="118"/>
      <c r="AE172" s="229"/>
      <c r="AF172" s="1376"/>
      <c r="AG172" s="118"/>
      <c r="AH172" s="118"/>
      <c r="AI172" s="118"/>
      <c r="AJ172" s="829" t="s">
        <v>492</v>
      </c>
      <c r="AK172" s="229"/>
      <c r="AL172" s="118"/>
      <c r="AM172" s="118"/>
      <c r="AO172" s="3"/>
      <c r="AP172" s="118"/>
      <c r="AQ172" s="118"/>
    </row>
    <row r="173" spans="1:43" ht="16.5">
      <c r="A173" s="118"/>
      <c r="B173" s="118"/>
      <c r="C173" s="118"/>
      <c r="D173" s="229"/>
      <c r="E173" s="229"/>
      <c r="F173" s="1376">
        <f>COUNTIF($E$5:$E$146,"Mon(night)")</f>
        <v>0</v>
      </c>
      <c r="G173" s="3" t="s">
        <v>126</v>
      </c>
      <c r="H173" s="118"/>
      <c r="I173" s="118"/>
      <c r="J173" s="118"/>
      <c r="K173" s="229"/>
      <c r="L173" s="229"/>
      <c r="M173" s="1376"/>
      <c r="N173" s="3" t="s">
        <v>126</v>
      </c>
      <c r="O173" s="118"/>
      <c r="P173" s="118"/>
      <c r="Q173" s="118"/>
      <c r="R173" s="229"/>
      <c r="S173" s="229"/>
      <c r="T173" s="1394">
        <f>COUNTIF($S$5:$S$147,"Mon(night)")</f>
        <v>0</v>
      </c>
      <c r="U173" s="6" t="s">
        <v>126</v>
      </c>
      <c r="V173" s="31"/>
      <c r="W173" s="31"/>
      <c r="X173" s="31"/>
      <c r="Y173" s="805"/>
      <c r="Z173" s="1399">
        <f>COUNTIF($S$5:$S$146,"Mon(sand)")</f>
        <v>0</v>
      </c>
      <c r="AA173" s="221" t="s">
        <v>126</v>
      </c>
      <c r="AB173" s="806"/>
      <c r="AC173" s="806"/>
      <c r="AD173" s="806"/>
      <c r="AE173" s="805"/>
      <c r="AF173" s="1399">
        <f>T151-T173</f>
        <v>0</v>
      </c>
      <c r="AG173" s="221" t="s">
        <v>126</v>
      </c>
      <c r="AH173" s="806"/>
      <c r="AI173" s="806"/>
      <c r="AJ173" s="828">
        <f>F173+T173</f>
        <v>0</v>
      </c>
      <c r="AK173" s="229"/>
      <c r="AL173" s="118"/>
      <c r="AM173" s="3" t="s">
        <v>126</v>
      </c>
      <c r="AO173" s="3"/>
      <c r="AP173" s="3"/>
      <c r="AQ173" s="3"/>
    </row>
    <row r="174" spans="1:43" ht="16.5">
      <c r="A174" s="118"/>
      <c r="B174" s="118"/>
      <c r="C174" s="118"/>
      <c r="D174" s="229"/>
      <c r="E174" s="229"/>
      <c r="F174" s="1376">
        <f>COUNTIF($E$5:$E$146,"Tue(night)")</f>
        <v>0</v>
      </c>
      <c r="G174" s="3" t="s">
        <v>109</v>
      </c>
      <c r="H174" s="118"/>
      <c r="I174" s="118"/>
      <c r="J174" s="118"/>
      <c r="K174" s="229"/>
      <c r="L174" s="229"/>
      <c r="M174" s="1376"/>
      <c r="N174" s="3" t="s">
        <v>109</v>
      </c>
      <c r="O174" s="118"/>
      <c r="P174" s="118"/>
      <c r="Q174" s="118"/>
      <c r="R174" s="229"/>
      <c r="S174" s="229"/>
      <c r="T174" s="1394">
        <f>COUNTIF($S$5:$S$146,"Tue(night)")</f>
        <v>1</v>
      </c>
      <c r="U174" s="6" t="s">
        <v>109</v>
      </c>
      <c r="V174" s="31"/>
      <c r="W174" s="31"/>
      <c r="X174" s="31"/>
      <c r="Y174" s="129"/>
      <c r="Z174" s="1367">
        <f>COUNTIF($S$5:$S$146,"Tue(sand)")</f>
        <v>0</v>
      </c>
      <c r="AA174" s="6" t="s">
        <v>109</v>
      </c>
      <c r="AB174" s="31"/>
      <c r="AC174" s="31"/>
      <c r="AD174" s="31"/>
      <c r="AE174" s="129"/>
      <c r="AF174" s="1367">
        <f aca="true" t="shared" si="7" ref="AF174:AF179">T152-T174</f>
        <v>4</v>
      </c>
      <c r="AG174" s="6" t="s">
        <v>109</v>
      </c>
      <c r="AH174" s="31"/>
      <c r="AI174" s="31"/>
      <c r="AJ174" s="828">
        <f aca="true" t="shared" si="8" ref="AJ174:AJ179">F174+T174</f>
        <v>1</v>
      </c>
      <c r="AK174" s="229"/>
      <c r="AL174" s="118"/>
      <c r="AM174" s="3" t="s">
        <v>109</v>
      </c>
      <c r="AO174" s="3"/>
      <c r="AP174" s="3"/>
      <c r="AQ174" s="3"/>
    </row>
    <row r="175" spans="1:43" ht="16.5">
      <c r="A175" s="118"/>
      <c r="B175" s="118"/>
      <c r="C175" s="118"/>
      <c r="D175" s="229"/>
      <c r="E175" s="229"/>
      <c r="F175" s="1376">
        <f>COUNTIF($E$5:$E$146,"Wed(night)")</f>
        <v>0</v>
      </c>
      <c r="G175" s="3" t="s">
        <v>112</v>
      </c>
      <c r="H175" s="118"/>
      <c r="I175" s="118"/>
      <c r="J175" s="118"/>
      <c r="K175" s="229"/>
      <c r="L175" s="229"/>
      <c r="M175" s="1376"/>
      <c r="N175" s="3" t="s">
        <v>112</v>
      </c>
      <c r="O175" s="118"/>
      <c r="P175" s="118"/>
      <c r="Q175" s="118"/>
      <c r="R175" s="229"/>
      <c r="S175" s="229"/>
      <c r="T175" s="1394">
        <f>COUNTIF($S$5:$S$146,"Wed(night)")</f>
        <v>0</v>
      </c>
      <c r="U175" s="6" t="s">
        <v>112</v>
      </c>
      <c r="V175" s="31"/>
      <c r="W175" s="31"/>
      <c r="X175" s="31"/>
      <c r="Y175" s="129"/>
      <c r="Z175" s="1367">
        <f>COUNTIF($S$5:$S$146,"Wed(sand)")</f>
        <v>0</v>
      </c>
      <c r="AA175" s="6" t="s">
        <v>112</v>
      </c>
      <c r="AB175" s="31"/>
      <c r="AC175" s="31"/>
      <c r="AD175" s="31"/>
      <c r="AE175" s="129"/>
      <c r="AF175" s="1367">
        <f t="shared" si="7"/>
        <v>0</v>
      </c>
      <c r="AG175" s="6" t="s">
        <v>112</v>
      </c>
      <c r="AH175" s="31"/>
      <c r="AI175" s="31"/>
      <c r="AJ175" s="828">
        <f t="shared" si="8"/>
        <v>0</v>
      </c>
      <c r="AK175" s="229"/>
      <c r="AL175" s="118"/>
      <c r="AM175" s="3" t="s">
        <v>112</v>
      </c>
      <c r="AO175" s="3"/>
      <c r="AP175" s="3"/>
      <c r="AQ175" s="3"/>
    </row>
    <row r="176" spans="1:43" ht="16.5">
      <c r="A176" s="118"/>
      <c r="B176" s="118"/>
      <c r="C176" s="118"/>
      <c r="D176" s="229"/>
      <c r="E176" s="229"/>
      <c r="F176" s="1376">
        <f>COUNTIF($E$5:$E$146,"Thu(night)")</f>
        <v>0</v>
      </c>
      <c r="G176" s="3" t="s">
        <v>115</v>
      </c>
      <c r="H176" s="118"/>
      <c r="I176" s="118"/>
      <c r="J176" s="118"/>
      <c r="K176" s="229"/>
      <c r="L176" s="229"/>
      <c r="M176" s="1376"/>
      <c r="N176" s="3" t="s">
        <v>115</v>
      </c>
      <c r="O176" s="118"/>
      <c r="P176" s="118"/>
      <c r="Q176" s="118"/>
      <c r="R176" s="229"/>
      <c r="S176" s="229"/>
      <c r="T176" s="1394">
        <f>COUNTIF($S$5:$S$146,"Thu(night)")</f>
        <v>0</v>
      </c>
      <c r="U176" s="6" t="s">
        <v>115</v>
      </c>
      <c r="V176" s="31"/>
      <c r="W176" s="31"/>
      <c r="X176" s="31"/>
      <c r="Y176" s="129"/>
      <c r="Z176" s="1367">
        <f>COUNTIF($S$5:$S$146,"Thu(sand)")</f>
        <v>0</v>
      </c>
      <c r="AA176" s="6" t="s">
        <v>115</v>
      </c>
      <c r="AB176" s="31"/>
      <c r="AC176" s="31"/>
      <c r="AD176" s="31"/>
      <c r="AE176" s="129"/>
      <c r="AF176" s="1367">
        <f t="shared" si="7"/>
        <v>4</v>
      </c>
      <c r="AG176" s="6" t="s">
        <v>115</v>
      </c>
      <c r="AH176" s="31"/>
      <c r="AI176" s="31"/>
      <c r="AJ176" s="828">
        <f t="shared" si="8"/>
        <v>0</v>
      </c>
      <c r="AK176" s="229"/>
      <c r="AL176" s="118"/>
      <c r="AM176" s="3" t="s">
        <v>115</v>
      </c>
      <c r="AO176" s="3"/>
      <c r="AP176" s="3"/>
      <c r="AQ176" s="3"/>
    </row>
    <row r="177" spans="1:43" ht="16.5">
      <c r="A177" s="118"/>
      <c r="B177" s="118"/>
      <c r="C177" s="118"/>
      <c r="D177" s="229"/>
      <c r="E177" s="229"/>
      <c r="F177" s="1376">
        <f>COUNTIF($E$5:$E$146,"Fri(night)")</f>
        <v>3</v>
      </c>
      <c r="G177" s="3" t="s">
        <v>117</v>
      </c>
      <c r="H177" s="118"/>
      <c r="I177" s="118"/>
      <c r="J177" s="118"/>
      <c r="K177" s="229"/>
      <c r="L177" s="229"/>
      <c r="M177" s="1376"/>
      <c r="N177" s="3" t="s">
        <v>117</v>
      </c>
      <c r="O177" s="118"/>
      <c r="P177" s="118"/>
      <c r="Q177" s="118"/>
      <c r="R177" s="229"/>
      <c r="S177" s="229"/>
      <c r="T177" s="1394">
        <f>COUNTIF($S$5:$S$146,"Fri(night)")</f>
        <v>0</v>
      </c>
      <c r="U177" s="6" t="s">
        <v>117</v>
      </c>
      <c r="V177" s="31"/>
      <c r="W177" s="31"/>
      <c r="X177" s="31"/>
      <c r="Y177" s="129"/>
      <c r="Z177" s="1367">
        <f>COUNTIF($S$5:$S$146,"Fri(sand)")</f>
        <v>0</v>
      </c>
      <c r="AA177" s="6" t="s">
        <v>117</v>
      </c>
      <c r="AB177" s="31"/>
      <c r="AC177" s="31"/>
      <c r="AD177" s="31"/>
      <c r="AE177" s="129"/>
      <c r="AF177" s="1367">
        <f t="shared" si="7"/>
        <v>0</v>
      </c>
      <c r="AG177" s="6" t="s">
        <v>117</v>
      </c>
      <c r="AH177" s="31"/>
      <c r="AI177" s="31"/>
      <c r="AJ177" s="828">
        <f t="shared" si="8"/>
        <v>3</v>
      </c>
      <c r="AK177" s="229"/>
      <c r="AL177" s="118"/>
      <c r="AM177" s="3" t="s">
        <v>117</v>
      </c>
      <c r="AO177" s="3"/>
      <c r="AP177" s="3"/>
      <c r="AQ177" s="3"/>
    </row>
    <row r="178" spans="1:43" ht="16.5">
      <c r="A178" s="118"/>
      <c r="B178" s="118"/>
      <c r="C178" s="118"/>
      <c r="D178" s="229"/>
      <c r="E178" s="229"/>
      <c r="F178" s="1376">
        <f>COUNTIF($E$5:$E$146,"Sat(night)")</f>
        <v>0</v>
      </c>
      <c r="G178" s="3" t="s">
        <v>119</v>
      </c>
      <c r="H178" s="118"/>
      <c r="I178" s="118"/>
      <c r="J178" s="118"/>
      <c r="K178" s="229"/>
      <c r="L178" s="229"/>
      <c r="M178" s="1376"/>
      <c r="N178" s="3" t="s">
        <v>119</v>
      </c>
      <c r="O178" s="118"/>
      <c r="P178" s="118"/>
      <c r="Q178" s="118"/>
      <c r="R178" s="229"/>
      <c r="S178" s="229"/>
      <c r="T178" s="1394">
        <f>COUNTIF($S$5:$S$146,"Sat(night)")</f>
        <v>0</v>
      </c>
      <c r="U178" s="6" t="s">
        <v>119</v>
      </c>
      <c r="V178" s="31"/>
      <c r="W178" s="31"/>
      <c r="X178" s="31"/>
      <c r="Y178" s="129"/>
      <c r="Z178" s="1367">
        <f>COUNTIF($S$5:$S$146,"Sat(sand)")</f>
        <v>0</v>
      </c>
      <c r="AA178" s="6" t="s">
        <v>119</v>
      </c>
      <c r="AB178" s="31"/>
      <c r="AC178" s="31"/>
      <c r="AD178" s="31"/>
      <c r="AE178" s="129"/>
      <c r="AF178" s="1367">
        <f t="shared" si="7"/>
        <v>4</v>
      </c>
      <c r="AG178" s="6" t="s">
        <v>119</v>
      </c>
      <c r="AH178" s="31"/>
      <c r="AI178" s="31"/>
      <c r="AJ178" s="828">
        <f t="shared" si="8"/>
        <v>0</v>
      </c>
      <c r="AK178" s="229"/>
      <c r="AL178" s="118"/>
      <c r="AM178" s="3" t="s">
        <v>119</v>
      </c>
      <c r="AO178" s="3"/>
      <c r="AP178" s="3"/>
      <c r="AQ178" s="3"/>
    </row>
    <row r="179" spans="1:43" ht="16.5">
      <c r="A179" s="118"/>
      <c r="B179" s="118"/>
      <c r="C179" s="118"/>
      <c r="D179" s="229"/>
      <c r="E179" s="229"/>
      <c r="F179" s="1376">
        <f>COUNTIF($E$5:$E$146,"Sun(night)")</f>
        <v>0</v>
      </c>
      <c r="G179" s="3" t="s">
        <v>123</v>
      </c>
      <c r="H179" s="118"/>
      <c r="I179" s="118"/>
      <c r="J179" s="118"/>
      <c r="K179" s="229"/>
      <c r="L179" s="229"/>
      <c r="M179" s="1376"/>
      <c r="N179" s="3" t="s">
        <v>123</v>
      </c>
      <c r="O179" s="118"/>
      <c r="P179" s="118"/>
      <c r="Q179" s="118"/>
      <c r="R179" s="229"/>
      <c r="S179" s="229"/>
      <c r="T179" s="1394">
        <f>COUNTIF($S$5:$S$146,"Sun(night)")</f>
        <v>0</v>
      </c>
      <c r="U179" s="6" t="s">
        <v>123</v>
      </c>
      <c r="V179" s="31"/>
      <c r="W179" s="31"/>
      <c r="X179" s="31"/>
      <c r="Y179" s="129"/>
      <c r="Z179" s="1367">
        <f>COUNTIF($S$5:$S$146,"Sun(sand)")</f>
        <v>0</v>
      </c>
      <c r="AA179" s="6" t="s">
        <v>123</v>
      </c>
      <c r="AB179" s="31"/>
      <c r="AC179" s="31"/>
      <c r="AD179" s="31"/>
      <c r="AE179" s="129"/>
      <c r="AF179" s="1367">
        <f t="shared" si="7"/>
        <v>0</v>
      </c>
      <c r="AG179" s="6" t="s">
        <v>123</v>
      </c>
      <c r="AH179" s="31"/>
      <c r="AI179" s="31"/>
      <c r="AJ179" s="828">
        <f t="shared" si="8"/>
        <v>0</v>
      </c>
      <c r="AK179" s="229"/>
      <c r="AL179" s="118"/>
      <c r="AM179" s="3" t="s">
        <v>123</v>
      </c>
      <c r="AO179" s="3"/>
      <c r="AP179" s="3"/>
      <c r="AQ179" s="3"/>
    </row>
    <row r="180" spans="1:43" ht="16.5">
      <c r="A180" s="118"/>
      <c r="B180" s="118"/>
      <c r="C180" s="118"/>
      <c r="D180" s="229"/>
      <c r="E180" s="229"/>
      <c r="F180" s="1376"/>
      <c r="G180" s="118"/>
      <c r="H180" s="118"/>
      <c r="I180" s="118"/>
      <c r="J180" s="118"/>
      <c r="K180" s="229"/>
      <c r="L180" s="229"/>
      <c r="M180" s="1376"/>
      <c r="N180" s="118"/>
      <c r="O180" s="118"/>
      <c r="P180" s="118"/>
      <c r="Q180" s="118"/>
      <c r="R180" s="229"/>
      <c r="S180" s="229"/>
      <c r="T180" s="1394"/>
      <c r="U180" s="31"/>
      <c r="V180" s="31"/>
      <c r="W180" s="31"/>
      <c r="X180" s="31"/>
      <c r="Y180" s="129"/>
      <c r="Z180" s="1367"/>
      <c r="AA180" s="31"/>
      <c r="AB180" s="31"/>
      <c r="AC180" s="31"/>
      <c r="AD180" s="31"/>
      <c r="AE180" s="129"/>
      <c r="AF180" s="1367"/>
      <c r="AG180" s="31"/>
      <c r="AH180" s="31"/>
      <c r="AI180" s="31"/>
      <c r="AJ180" s="155"/>
      <c r="AK180" s="229"/>
      <c r="AL180" s="118"/>
      <c r="AM180" s="118"/>
      <c r="AO180" s="3"/>
      <c r="AP180" s="3"/>
      <c r="AQ180" s="3"/>
    </row>
    <row r="181" spans="1:43" ht="16.5">
      <c r="A181" s="3"/>
      <c r="B181" s="3"/>
      <c r="C181" s="3"/>
      <c r="F181" s="1379">
        <f>COUNTIF($F$5:$F$140,"(night)")</f>
        <v>3</v>
      </c>
      <c r="G181" s="795" t="s">
        <v>242</v>
      </c>
      <c r="H181" s="795"/>
      <c r="I181" s="795"/>
      <c r="J181" s="795"/>
      <c r="K181" s="795"/>
      <c r="L181" s="795"/>
      <c r="M181" s="1379">
        <f>COUNTIF($F$5:$F$140,N181)</f>
        <v>0</v>
      </c>
      <c r="N181" s="795"/>
      <c r="O181" s="795"/>
      <c r="P181" s="795"/>
      <c r="Q181" s="795"/>
      <c r="R181" s="795"/>
      <c r="S181" s="795"/>
      <c r="T181" s="1395">
        <f>COUNTIF($T$5:$T$140,U181)</f>
        <v>1</v>
      </c>
      <c r="U181" s="808" t="s">
        <v>242</v>
      </c>
      <c r="V181" s="809"/>
      <c r="W181" s="809"/>
      <c r="X181" s="809"/>
      <c r="Y181" s="809"/>
      <c r="Z181" s="1400">
        <f>Z173+Z174+Z175+Z176+Z177+Z178+Z179</f>
        <v>0</v>
      </c>
      <c r="AA181" s="808" t="s">
        <v>488</v>
      </c>
      <c r="AB181" s="809"/>
      <c r="AC181" s="809"/>
      <c r="AD181" s="809"/>
      <c r="AE181" s="809"/>
      <c r="AF181" s="1400">
        <f>AF173+AF174+AF175+AF176+AF177+AF178+AF179</f>
        <v>12</v>
      </c>
      <c r="AG181" s="808" t="s">
        <v>489</v>
      </c>
      <c r="AH181" s="809"/>
      <c r="AI181" s="809"/>
      <c r="AJ181" s="828">
        <f>SUM(AJ173:AJ179)</f>
        <v>4</v>
      </c>
      <c r="AK181" s="796"/>
      <c r="AL181" s="795"/>
      <c r="AM181" s="796"/>
      <c r="AO181" s="3"/>
      <c r="AP181" s="3"/>
      <c r="AQ181" s="3"/>
    </row>
    <row r="182" spans="1:43" ht="16.5">
      <c r="A182" s="3"/>
      <c r="B182" s="3"/>
      <c r="C182" s="3"/>
      <c r="F182" s="1376"/>
      <c r="G182" s="3"/>
      <c r="I182" s="3"/>
      <c r="J182" s="3"/>
      <c r="M182" s="1376"/>
      <c r="N182" s="3"/>
      <c r="P182" s="3"/>
      <c r="Q182" s="3"/>
      <c r="T182" s="1394"/>
      <c r="U182" s="6"/>
      <c r="V182" s="6"/>
      <c r="W182" s="6"/>
      <c r="X182" s="6"/>
      <c r="Y182" s="126"/>
      <c r="Z182" s="1367"/>
      <c r="AA182" s="6"/>
      <c r="AB182" s="6"/>
      <c r="AC182" s="6"/>
      <c r="AD182" s="6"/>
      <c r="AE182" s="126"/>
      <c r="AF182" s="1367"/>
      <c r="AG182" s="6"/>
      <c r="AH182" s="6"/>
      <c r="AI182" s="6"/>
      <c r="AJ182" s="50"/>
      <c r="AL182" s="118"/>
      <c r="AM182" s="3"/>
      <c r="AO182" s="3"/>
      <c r="AP182" s="3"/>
      <c r="AQ182" s="3"/>
    </row>
    <row r="183" spans="1:43" ht="17.25" thickBot="1">
      <c r="A183" s="3"/>
      <c r="B183" s="3"/>
      <c r="C183" s="3"/>
      <c r="F183" s="1377">
        <f>SUM(F171:F179)</f>
        <v>7</v>
      </c>
      <c r="G183" s="792" t="s">
        <v>267</v>
      </c>
      <c r="H183" s="792"/>
      <c r="I183" s="792"/>
      <c r="J183" s="792"/>
      <c r="K183" s="792"/>
      <c r="L183" s="792"/>
      <c r="M183" s="1377">
        <f>SUM(M171:M179)</f>
        <v>8</v>
      </c>
      <c r="N183" s="792" t="s">
        <v>267</v>
      </c>
      <c r="O183" s="792"/>
      <c r="P183" s="792"/>
      <c r="Q183" s="792"/>
      <c r="R183" s="792"/>
      <c r="S183" s="792"/>
      <c r="T183" s="1396">
        <f>SUM(T171:T179)</f>
        <v>13</v>
      </c>
      <c r="U183" s="811" t="s">
        <v>267</v>
      </c>
      <c r="V183" s="811"/>
      <c r="W183" s="811"/>
      <c r="X183" s="811"/>
      <c r="Y183" s="811"/>
      <c r="Z183" s="1401">
        <f>Z181+AF181</f>
        <v>12</v>
      </c>
      <c r="AA183" s="811"/>
      <c r="AB183" s="811"/>
      <c r="AC183" s="811"/>
      <c r="AD183" s="811"/>
      <c r="AE183" s="811"/>
      <c r="AF183" s="1401"/>
      <c r="AG183" s="811"/>
      <c r="AH183" s="811"/>
      <c r="AI183" s="811"/>
      <c r="AJ183" s="812"/>
      <c r="AK183" s="792"/>
      <c r="AL183" s="792"/>
      <c r="AM183" s="792"/>
      <c r="AO183" s="3"/>
      <c r="AP183" s="3"/>
      <c r="AQ183" s="3"/>
    </row>
    <row r="184" spans="1:43" ht="16.5">
      <c r="A184" s="3"/>
      <c r="B184" s="3"/>
      <c r="C184" s="3"/>
      <c r="F184" s="1376"/>
      <c r="G184" s="3"/>
      <c r="I184" s="3"/>
      <c r="J184" s="3"/>
      <c r="M184" s="1376"/>
      <c r="N184" s="3"/>
      <c r="P184" s="3"/>
      <c r="Q184" s="3"/>
      <c r="T184" s="1376"/>
      <c r="U184" s="3"/>
      <c r="W184" s="3"/>
      <c r="X184" s="3"/>
      <c r="Z184" s="1376"/>
      <c r="AA184" s="3"/>
      <c r="AC184" s="3"/>
      <c r="AD184" s="3"/>
      <c r="AF184" s="1376"/>
      <c r="AG184" s="3"/>
      <c r="AH184" s="3"/>
      <c r="AI184" s="3"/>
      <c r="AJ184" s="3"/>
      <c r="AL184" s="118"/>
      <c r="AM184" s="3"/>
      <c r="AO184" s="3"/>
      <c r="AP184" s="3"/>
      <c r="AQ184" s="3"/>
    </row>
    <row r="185" spans="1:43" ht="16.5">
      <c r="A185" s="3"/>
      <c r="B185" s="3"/>
      <c r="C185" s="3"/>
      <c r="F185" s="1376"/>
      <c r="G185" s="3"/>
      <c r="I185" s="3"/>
      <c r="J185" s="3"/>
      <c r="M185" s="1376"/>
      <c r="N185" s="3"/>
      <c r="P185" s="3"/>
      <c r="Q185" s="3"/>
      <c r="T185" s="1376"/>
      <c r="U185" s="3"/>
      <c r="W185" s="3"/>
      <c r="X185" s="3"/>
      <c r="Z185" s="1376"/>
      <c r="AA185" s="3"/>
      <c r="AC185" s="3"/>
      <c r="AD185" s="3"/>
      <c r="AF185" s="1376"/>
      <c r="AG185" s="3"/>
      <c r="AH185" s="3"/>
      <c r="AI185" s="3"/>
      <c r="AJ185" s="3"/>
      <c r="AL185" s="118"/>
      <c r="AM185" s="3"/>
      <c r="AO185" s="3"/>
      <c r="AP185" s="3"/>
      <c r="AQ185" s="3"/>
    </row>
    <row r="186" spans="1:43" ht="16.5">
      <c r="A186" s="3"/>
      <c r="B186" s="3"/>
      <c r="C186" s="3"/>
      <c r="F186" s="1376"/>
      <c r="G186" s="3"/>
      <c r="I186" s="3"/>
      <c r="J186" s="3"/>
      <c r="M186" s="1376"/>
      <c r="N186" s="3"/>
      <c r="P186" s="3"/>
      <c r="Q186" s="3"/>
      <c r="T186" s="1376"/>
      <c r="U186" s="3"/>
      <c r="W186" s="3"/>
      <c r="X186" s="3"/>
      <c r="Z186" s="1376"/>
      <c r="AA186" s="3"/>
      <c r="AC186" s="3"/>
      <c r="AD186" s="3"/>
      <c r="AF186" s="1376"/>
      <c r="AG186" s="3"/>
      <c r="AH186" s="3"/>
      <c r="AI186" s="3"/>
      <c r="AJ186" s="3"/>
      <c r="AL186" s="118"/>
      <c r="AM186" s="3"/>
      <c r="AO186" s="3"/>
      <c r="AP186" s="3"/>
      <c r="AQ186" s="3"/>
    </row>
    <row r="187" spans="1:43" ht="16.5">
      <c r="A187" s="3"/>
      <c r="B187" s="3"/>
      <c r="C187" s="3"/>
      <c r="F187" s="1376"/>
      <c r="G187" s="3"/>
      <c r="I187" s="3"/>
      <c r="J187" s="3"/>
      <c r="M187" s="1376"/>
      <c r="N187" s="3"/>
      <c r="P187" s="3"/>
      <c r="Q187" s="3"/>
      <c r="T187" s="1376"/>
      <c r="U187" s="3"/>
      <c r="W187" s="3"/>
      <c r="X187" s="3"/>
      <c r="Z187" s="1376"/>
      <c r="AA187" s="3"/>
      <c r="AC187" s="3"/>
      <c r="AD187" s="3"/>
      <c r="AF187" s="1376"/>
      <c r="AG187" s="3"/>
      <c r="AH187" s="3"/>
      <c r="AI187" s="3"/>
      <c r="AJ187" s="3"/>
      <c r="AL187" s="118"/>
      <c r="AM187" s="3"/>
      <c r="AO187" s="3"/>
      <c r="AP187" s="3"/>
      <c r="AQ187" s="3"/>
    </row>
    <row r="188" spans="1:43" ht="16.5">
      <c r="A188" s="3"/>
      <c r="B188" s="3"/>
      <c r="C188" s="3"/>
      <c r="F188" s="1376"/>
      <c r="G188" s="3"/>
      <c r="I188" s="3"/>
      <c r="J188" s="3"/>
      <c r="M188" s="1376"/>
      <c r="N188" s="3"/>
      <c r="P188" s="3"/>
      <c r="Q188" s="3"/>
      <c r="T188" s="1376"/>
      <c r="U188" s="3"/>
      <c r="W188" s="3"/>
      <c r="X188" s="3"/>
      <c r="Z188" s="1376"/>
      <c r="AA188" s="3"/>
      <c r="AC188" s="3"/>
      <c r="AD188" s="3"/>
      <c r="AF188" s="1376"/>
      <c r="AG188" s="3"/>
      <c r="AH188" s="3"/>
      <c r="AI188" s="3"/>
      <c r="AJ188" s="3"/>
      <c r="AL188" s="118"/>
      <c r="AM188" s="3"/>
      <c r="AO188" s="3"/>
      <c r="AP188" s="3"/>
      <c r="AQ188" s="3"/>
    </row>
    <row r="189" spans="1:43" ht="16.5">
      <c r="A189" s="3"/>
      <c r="B189" s="3"/>
      <c r="C189" s="3"/>
      <c r="F189" s="1376"/>
      <c r="G189" s="3"/>
      <c r="I189" s="3"/>
      <c r="J189" s="3"/>
      <c r="M189" s="1376"/>
      <c r="N189" s="3"/>
      <c r="P189" s="3"/>
      <c r="Q189" s="3"/>
      <c r="T189" s="1376"/>
      <c r="U189" s="3"/>
      <c r="W189" s="3"/>
      <c r="X189" s="3"/>
      <c r="Z189" s="1376"/>
      <c r="AA189" s="3"/>
      <c r="AC189" s="3"/>
      <c r="AD189" s="3"/>
      <c r="AF189" s="1376"/>
      <c r="AG189" s="3"/>
      <c r="AH189" s="3"/>
      <c r="AI189" s="3"/>
      <c r="AJ189" s="3"/>
      <c r="AL189" s="118"/>
      <c r="AM189" s="3"/>
      <c r="AO189" s="3"/>
      <c r="AP189" s="3"/>
      <c r="AQ189" s="3"/>
    </row>
    <row r="190" spans="1:43" ht="16.5">
      <c r="A190" s="3"/>
      <c r="B190" s="3"/>
      <c r="C190" s="3"/>
      <c r="F190" s="1376"/>
      <c r="G190" s="3"/>
      <c r="I190" s="3"/>
      <c r="J190" s="3"/>
      <c r="M190" s="1376"/>
      <c r="N190" s="3"/>
      <c r="P190" s="3"/>
      <c r="Q190" s="3"/>
      <c r="T190" s="1376"/>
      <c r="U190" s="3"/>
      <c r="W190" s="3"/>
      <c r="X190" s="3"/>
      <c r="Z190" s="1376"/>
      <c r="AA190" s="3"/>
      <c r="AC190" s="3"/>
      <c r="AD190" s="3"/>
      <c r="AF190" s="1376"/>
      <c r="AG190" s="3"/>
      <c r="AH190" s="3"/>
      <c r="AI190" s="3"/>
      <c r="AJ190" s="3"/>
      <c r="AL190" s="118"/>
      <c r="AM190" s="3"/>
      <c r="AO190" s="3"/>
      <c r="AP190" s="3"/>
      <c r="AQ190" s="3"/>
    </row>
    <row r="191" spans="1:43" ht="16.5">
      <c r="A191" s="3"/>
      <c r="B191" s="3"/>
      <c r="C191" s="3"/>
      <c r="F191" s="1376"/>
      <c r="G191" s="118" t="s">
        <v>323</v>
      </c>
      <c r="I191" s="3"/>
      <c r="J191" s="3"/>
      <c r="M191" s="1376"/>
      <c r="N191" s="118" t="s">
        <v>323</v>
      </c>
      <c r="P191" s="3"/>
      <c r="Q191" s="3"/>
      <c r="T191" s="1376"/>
      <c r="U191" s="118" t="s">
        <v>323</v>
      </c>
      <c r="W191" s="3"/>
      <c r="X191" s="3"/>
      <c r="Z191" s="1376"/>
      <c r="AA191" s="118" t="s">
        <v>323</v>
      </c>
      <c r="AC191" s="3"/>
      <c r="AD191" s="3"/>
      <c r="AF191" s="1376"/>
      <c r="AG191" s="118" t="s">
        <v>323</v>
      </c>
      <c r="AH191" s="3"/>
      <c r="AI191" s="3"/>
      <c r="AJ191" s="3"/>
      <c r="AL191" s="118"/>
      <c r="AM191" s="118" t="s">
        <v>323</v>
      </c>
      <c r="AO191" s="3"/>
      <c r="AP191" s="118" t="s">
        <v>365</v>
      </c>
      <c r="AQ191" s="3"/>
    </row>
    <row r="192" spans="1:43" ht="16.5">
      <c r="A192" s="3"/>
      <c r="B192" s="3"/>
      <c r="C192" s="3"/>
      <c r="F192" s="1376"/>
      <c r="G192" s="118"/>
      <c r="I192" s="3"/>
      <c r="J192" s="3"/>
      <c r="M192" s="1376"/>
      <c r="N192" s="118"/>
      <c r="P192" s="3"/>
      <c r="Q192" s="3"/>
      <c r="T192" s="1376"/>
      <c r="U192" s="118"/>
      <c r="W192" s="3"/>
      <c r="X192" s="3"/>
      <c r="Z192" s="1376"/>
      <c r="AA192" s="118"/>
      <c r="AC192" s="3"/>
      <c r="AD192" s="3"/>
      <c r="AF192" s="1376"/>
      <c r="AG192" s="118"/>
      <c r="AH192" s="3"/>
      <c r="AI192" s="3"/>
      <c r="AJ192" s="3"/>
      <c r="AL192" s="118"/>
      <c r="AM192" s="118"/>
      <c r="AO192" s="3"/>
      <c r="AP192" s="118"/>
      <c r="AQ192" s="3"/>
    </row>
    <row r="193" spans="1:43" ht="16.5">
      <c r="A193" s="3"/>
      <c r="B193" s="3"/>
      <c r="C193" s="3"/>
      <c r="F193" s="1376">
        <f>COUNTIF($H$5:$H$146,G193)</f>
        <v>0</v>
      </c>
      <c r="G193" s="3" t="s">
        <v>120</v>
      </c>
      <c r="I193" s="3"/>
      <c r="J193" s="3"/>
      <c r="M193" s="1376">
        <f>COUNTIF($O$5:$O$146,N193)</f>
        <v>0</v>
      </c>
      <c r="N193" s="3" t="s">
        <v>120</v>
      </c>
      <c r="P193" s="3"/>
      <c r="Q193" s="3"/>
      <c r="T193" s="1376">
        <f>COUNTIF($V$5:$V$146,U193)</f>
        <v>0</v>
      </c>
      <c r="U193" s="3" t="s">
        <v>120</v>
      </c>
      <c r="W193" s="3"/>
      <c r="X193" s="3"/>
      <c r="Z193" s="1376">
        <f>COUNTIF($AB$5:$AB$146,AA193)</f>
        <v>0</v>
      </c>
      <c r="AA193" s="3" t="s">
        <v>120</v>
      </c>
      <c r="AC193" s="3"/>
      <c r="AD193" s="3"/>
      <c r="AF193" s="1376">
        <f>COUNTIF($AH$5:$AH$146,AG193)</f>
        <v>0</v>
      </c>
      <c r="AG193" s="3" t="s">
        <v>120</v>
      </c>
      <c r="AH193" s="3"/>
      <c r="AI193" s="3"/>
      <c r="AJ193" s="3"/>
      <c r="AL193" s="118">
        <f>COUNTIF($AN$5:$AN$146,AM193)</f>
        <v>1</v>
      </c>
      <c r="AM193" s="3" t="s">
        <v>120</v>
      </c>
      <c r="AO193" s="3"/>
      <c r="AP193" s="118">
        <f>SUM(F193+M193+T193+Z193+AF193)</f>
        <v>0</v>
      </c>
      <c r="AQ193" s="3"/>
    </row>
    <row r="194" spans="1:43" ht="16.5">
      <c r="A194" s="3"/>
      <c r="B194" s="3"/>
      <c r="C194" s="3"/>
      <c r="F194" s="1376">
        <f>COUNTIF($H$5:$H$146,G194)</f>
        <v>0</v>
      </c>
      <c r="G194" s="3" t="s">
        <v>121</v>
      </c>
      <c r="I194" s="3"/>
      <c r="J194" s="3"/>
      <c r="M194" s="1376">
        <f>COUNTIF($O$5:$O$146,N194)</f>
        <v>1</v>
      </c>
      <c r="N194" s="3" t="s">
        <v>121</v>
      </c>
      <c r="P194" s="3"/>
      <c r="Q194" s="3"/>
      <c r="T194" s="1376">
        <f>COUNTIF($V$5:$V$146,U194)</f>
        <v>2</v>
      </c>
      <c r="U194" s="3" t="s">
        <v>121</v>
      </c>
      <c r="W194" s="3"/>
      <c r="X194" s="3"/>
      <c r="Z194" s="1376">
        <f>COUNTIF($AB$5:$AB$146,AA194)</f>
        <v>0</v>
      </c>
      <c r="AA194" s="3" t="s">
        <v>121</v>
      </c>
      <c r="AC194" s="3"/>
      <c r="AD194" s="3"/>
      <c r="AF194" s="1376">
        <f>COUNTIF($AH$5:$AH$146,AG194)</f>
        <v>0</v>
      </c>
      <c r="AG194" s="3" t="s">
        <v>121</v>
      </c>
      <c r="AH194" s="3"/>
      <c r="AI194" s="3"/>
      <c r="AJ194" s="3"/>
      <c r="AL194" s="118">
        <f>COUNTIF($AN$5:$AN$146,AM194)</f>
        <v>1</v>
      </c>
      <c r="AM194" s="3" t="s">
        <v>121</v>
      </c>
      <c r="AO194" s="3"/>
      <c r="AP194" s="118">
        <f aca="true" t="shared" si="9" ref="AP194:AP200">SUM(F194+M194+T194+Z194+AF194)</f>
        <v>3</v>
      </c>
      <c r="AQ194" s="3"/>
    </row>
    <row r="195" spans="1:43" ht="16.5">
      <c r="A195" s="3"/>
      <c r="B195" s="3"/>
      <c r="C195" s="3"/>
      <c r="F195" s="1376">
        <f>COUNTIF($H$5:$H$146,G195)</f>
        <v>0</v>
      </c>
      <c r="G195" s="3" t="s">
        <v>110</v>
      </c>
      <c r="I195" s="3"/>
      <c r="J195" s="3"/>
      <c r="M195" s="1376">
        <f>COUNTIF($O$5:$O$146,N195)</f>
        <v>3</v>
      </c>
      <c r="N195" s="3" t="s">
        <v>110</v>
      </c>
      <c r="P195" s="3"/>
      <c r="Q195" s="3"/>
      <c r="T195" s="1376">
        <f>COUNTIF($V$5:$V$146,U195)</f>
        <v>0</v>
      </c>
      <c r="U195" s="3" t="s">
        <v>110</v>
      </c>
      <c r="W195" s="3"/>
      <c r="X195" s="3"/>
      <c r="Z195" s="1376">
        <f>COUNTIF($AB$5:$AB$146,AA195)</f>
        <v>0</v>
      </c>
      <c r="AA195" s="3" t="s">
        <v>110</v>
      </c>
      <c r="AC195" s="3"/>
      <c r="AD195" s="3"/>
      <c r="AF195" s="1376">
        <f>COUNTIF($AH$5:$AH$146,AG195)</f>
        <v>0</v>
      </c>
      <c r="AG195" s="3" t="s">
        <v>110</v>
      </c>
      <c r="AH195" s="3"/>
      <c r="AI195" s="3"/>
      <c r="AJ195" s="3"/>
      <c r="AL195" s="118">
        <f>COUNTIF($AN$5:$AN$146,AM195)</f>
        <v>0</v>
      </c>
      <c r="AM195" s="3" t="s">
        <v>110</v>
      </c>
      <c r="AO195" s="3"/>
      <c r="AP195" s="118">
        <f t="shared" si="9"/>
        <v>3</v>
      </c>
      <c r="AQ195" s="3"/>
    </row>
    <row r="196" spans="1:43" ht="16.5">
      <c r="A196" s="3"/>
      <c r="B196" s="3"/>
      <c r="C196" s="3"/>
      <c r="F196" s="1376">
        <f>COUNTIF($H$5:$H$146,G196)</f>
        <v>1</v>
      </c>
      <c r="G196" s="3" t="s">
        <v>386</v>
      </c>
      <c r="I196" s="3"/>
      <c r="J196" s="3"/>
      <c r="M196" s="1376">
        <f>COUNTIF($O$5:$O$146,N196)</f>
        <v>1</v>
      </c>
      <c r="N196" s="3" t="s">
        <v>386</v>
      </c>
      <c r="P196" s="3"/>
      <c r="Q196" s="3"/>
      <c r="T196" s="1376">
        <f>COUNTIF($V$5:$V$146,U196)</f>
        <v>0</v>
      </c>
      <c r="U196" s="3" t="s">
        <v>386</v>
      </c>
      <c r="W196" s="3"/>
      <c r="X196" s="3"/>
      <c r="Z196" s="1376">
        <f>COUNTIF($AB$5:$AB$146,AA196)</f>
        <v>2</v>
      </c>
      <c r="AA196" s="3" t="s">
        <v>386</v>
      </c>
      <c r="AC196" s="3"/>
      <c r="AD196" s="3"/>
      <c r="AF196" s="1376">
        <f>COUNTIF($AH$5:$AH$146,AG196)</f>
        <v>0</v>
      </c>
      <c r="AG196" s="3" t="s">
        <v>386</v>
      </c>
      <c r="AH196" s="3"/>
      <c r="AI196" s="3"/>
      <c r="AJ196" s="3"/>
      <c r="AL196" s="118">
        <f>COUNTIF($AN$5:$AN$146,AM196)</f>
        <v>1</v>
      </c>
      <c r="AM196" s="3" t="s">
        <v>386</v>
      </c>
      <c r="AO196" s="3"/>
      <c r="AP196" s="118">
        <f t="shared" si="9"/>
        <v>4</v>
      </c>
      <c r="AQ196" s="3"/>
    </row>
    <row r="197" spans="1:43" ht="16.5">
      <c r="A197" s="3"/>
      <c r="B197" s="3"/>
      <c r="C197" s="3"/>
      <c r="F197" s="1376">
        <f>COUNTIF($H$5:$H$146,G197)</f>
        <v>1</v>
      </c>
      <c r="G197" s="3" t="s">
        <v>385</v>
      </c>
      <c r="I197" s="3"/>
      <c r="J197" s="3"/>
      <c r="M197" s="1376">
        <f>COUNTIF($O$5:$O$146,N197)</f>
        <v>0</v>
      </c>
      <c r="N197" s="3" t="s">
        <v>385</v>
      </c>
      <c r="P197" s="3"/>
      <c r="Q197" s="3"/>
      <c r="T197" s="1376">
        <f>COUNTIF($V$5:$V$146,U197)</f>
        <v>0</v>
      </c>
      <c r="U197" s="3" t="s">
        <v>385</v>
      </c>
      <c r="W197" s="3"/>
      <c r="X197" s="3"/>
      <c r="Z197" s="1376">
        <f>COUNTIF($AB$5:$AB$146,AA197)</f>
        <v>1</v>
      </c>
      <c r="AA197" s="3" t="s">
        <v>385</v>
      </c>
      <c r="AC197" s="3"/>
      <c r="AD197" s="3"/>
      <c r="AF197" s="1376">
        <f>COUNTIF($AH$5:$AH$146,AG197)</f>
        <v>0</v>
      </c>
      <c r="AG197" s="3" t="s">
        <v>385</v>
      </c>
      <c r="AH197" s="3"/>
      <c r="AI197" s="3"/>
      <c r="AJ197" s="3"/>
      <c r="AL197" s="118">
        <f>COUNTIF($AN$5:$AN$146,AM197)</f>
        <v>1</v>
      </c>
      <c r="AM197" s="3" t="s">
        <v>385</v>
      </c>
      <c r="AO197" s="3"/>
      <c r="AP197" s="118">
        <f t="shared" si="9"/>
        <v>2</v>
      </c>
      <c r="AQ197" s="3"/>
    </row>
    <row r="198" spans="1:43" ht="16.5">
      <c r="A198" s="3"/>
      <c r="B198" s="3"/>
      <c r="C198" s="3"/>
      <c r="F198" s="1376">
        <f>SUM(F193:F197)</f>
        <v>2</v>
      </c>
      <c r="G198" s="118" t="s">
        <v>267</v>
      </c>
      <c r="I198" s="3"/>
      <c r="J198" s="3"/>
      <c r="M198" s="1376">
        <f>SUM(M193:M197)</f>
        <v>5</v>
      </c>
      <c r="N198" s="118" t="s">
        <v>267</v>
      </c>
      <c r="P198" s="3"/>
      <c r="Q198" s="3"/>
      <c r="T198" s="1376">
        <f>SUM(T193:T197)</f>
        <v>2</v>
      </c>
      <c r="U198" s="118" t="s">
        <v>267</v>
      </c>
      <c r="W198" s="3"/>
      <c r="X198" s="3"/>
      <c r="Z198" s="1376">
        <f>SUM(Z193:Z197)</f>
        <v>3</v>
      </c>
      <c r="AA198" s="118" t="s">
        <v>267</v>
      </c>
      <c r="AC198" s="3"/>
      <c r="AD198" s="3"/>
      <c r="AF198" s="1376">
        <f>SUM(AF193:AF197)</f>
        <v>0</v>
      </c>
      <c r="AG198" s="118" t="s">
        <v>267</v>
      </c>
      <c r="AH198" s="3"/>
      <c r="AI198" s="3"/>
      <c r="AJ198" s="3"/>
      <c r="AL198" s="118">
        <f>SUM(AL193:AL197)</f>
        <v>4</v>
      </c>
      <c r="AM198" s="118" t="s">
        <v>267</v>
      </c>
      <c r="AO198" s="3"/>
      <c r="AP198" s="118">
        <f t="shared" si="9"/>
        <v>12</v>
      </c>
      <c r="AQ198" s="3"/>
    </row>
    <row r="199" spans="1:43" ht="16.5">
      <c r="A199" s="3"/>
      <c r="B199" s="3"/>
      <c r="C199" s="3"/>
      <c r="F199" s="1376"/>
      <c r="G199" s="3"/>
      <c r="I199" s="3"/>
      <c r="J199" s="3"/>
      <c r="M199" s="1376"/>
      <c r="N199" s="3"/>
      <c r="P199" s="3"/>
      <c r="Q199" s="3"/>
      <c r="T199" s="1376"/>
      <c r="U199" s="3"/>
      <c r="W199" s="3"/>
      <c r="X199" s="3"/>
      <c r="Z199" s="1376"/>
      <c r="AA199" s="3"/>
      <c r="AC199" s="3"/>
      <c r="AD199" s="3"/>
      <c r="AF199" s="1376"/>
      <c r="AG199" s="3"/>
      <c r="AH199" s="3"/>
      <c r="AI199" s="3"/>
      <c r="AJ199" s="3"/>
      <c r="AL199" s="118"/>
      <c r="AM199" s="3"/>
      <c r="AO199" s="3"/>
      <c r="AP199" s="3"/>
      <c r="AQ199" s="3"/>
    </row>
    <row r="200" spans="1:43" ht="16.5">
      <c r="A200" s="3"/>
      <c r="B200" s="3"/>
      <c r="C200" s="3"/>
      <c r="F200" s="1380">
        <f>SUM($J$5:$J146)</f>
        <v>270</v>
      </c>
      <c r="G200" s="118" t="s">
        <v>322</v>
      </c>
      <c r="I200" s="3"/>
      <c r="J200" s="3"/>
      <c r="M200" s="1380">
        <f>SUM($Q$5:$Q146)</f>
        <v>1300</v>
      </c>
      <c r="N200" s="118" t="s">
        <v>322</v>
      </c>
      <c r="P200" s="3"/>
      <c r="Q200" s="3"/>
      <c r="T200" s="1380">
        <f>SUM($X$5:$X146)</f>
        <v>800</v>
      </c>
      <c r="U200" s="118" t="s">
        <v>322</v>
      </c>
      <c r="W200" s="3"/>
      <c r="X200" s="3"/>
      <c r="Z200" s="1380">
        <f>SUM($AD$5:$AD146)</f>
        <v>610</v>
      </c>
      <c r="AA200" s="118" t="s">
        <v>322</v>
      </c>
      <c r="AC200" s="3"/>
      <c r="AD200" s="3"/>
      <c r="AF200" s="1380">
        <f>SUM($AJ$5:$AJ146)</f>
        <v>0</v>
      </c>
      <c r="AG200" s="118" t="s">
        <v>322</v>
      </c>
      <c r="AH200" s="3"/>
      <c r="AI200" s="3"/>
      <c r="AJ200" s="3"/>
      <c r="AL200" s="118"/>
      <c r="AM200" s="3"/>
      <c r="AO200" s="3"/>
      <c r="AP200" s="164">
        <f t="shared" si="9"/>
        <v>2980</v>
      </c>
      <c r="AQ200" s="3"/>
    </row>
    <row r="201" spans="6:42" ht="16.5">
      <c r="F201" s="1376"/>
      <c r="M201" s="1376"/>
      <c r="T201" s="1376"/>
      <c r="Z201" s="1376"/>
      <c r="AF201" s="1376"/>
      <c r="AL201" s="118"/>
      <c r="AP201" s="118"/>
    </row>
    <row r="202" spans="6:42" ht="16.5">
      <c r="F202" s="1376"/>
      <c r="G202" s="1"/>
      <c r="M202" s="1376"/>
      <c r="N202" s="1"/>
      <c r="T202" s="1376"/>
      <c r="U202" s="1"/>
      <c r="Z202" s="1376"/>
      <c r="AA202" s="1"/>
      <c r="AF202" s="1376"/>
      <c r="AG202" s="1"/>
      <c r="AL202" s="118"/>
      <c r="AM202" s="1"/>
      <c r="AP202" s="118"/>
    </row>
    <row r="204" spans="6:42" ht="16.5">
      <c r="F204" s="1380"/>
      <c r="G204" s="1"/>
      <c r="M204" s="1380"/>
      <c r="N204" s="1"/>
      <c r="T204" s="1380"/>
      <c r="U204" s="1"/>
      <c r="Z204" s="1380"/>
      <c r="AA204" s="1"/>
      <c r="AF204" s="1380"/>
      <c r="AG204" s="1"/>
      <c r="AH204" s="3"/>
      <c r="AP204" s="164"/>
    </row>
  </sheetData>
  <sheetProtection/>
  <mergeCells count="9">
    <mergeCell ref="J1:T1"/>
    <mergeCell ref="AL3:AP3"/>
    <mergeCell ref="Z3:AD3"/>
    <mergeCell ref="V2:X2"/>
    <mergeCell ref="AF3:AJ3"/>
    <mergeCell ref="AQ3:AR3"/>
    <mergeCell ref="F3:J3"/>
    <mergeCell ref="M3:Q3"/>
    <mergeCell ref="T3:X3"/>
  </mergeCells>
  <printOptions/>
  <pageMargins left="0.5905511811023623" right="0.15748031496062992" top="0.3937007874015748" bottom="0.07874015748031496" header="0" footer="0"/>
  <pageSetup horizontalDpi="600" verticalDpi="600" orientation="landscape" paperSize="9" scale="47" r:id="rId1"/>
  <headerFooter alignWithMargins="0">
    <oddFooter>&amp;R&amp;24 2017</oddFooter>
  </headerFooter>
  <rowBreaks count="1" manualBreakCount="1">
    <brk id="51" max="4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AV225"/>
  <sheetViews>
    <sheetView zoomScale="80" zoomScaleNormal="80" zoomScaleSheetLayoutView="80" zoomScalePageLayoutView="0" workbookViewId="0" topLeftCell="A1">
      <pane xSplit="3" ySplit="4" topLeftCell="F5" activePane="bottomRight" state="frozen"/>
      <selection pane="topLeft" activeCell="Z46" sqref="Z46"/>
      <selection pane="topRight" activeCell="Z46" sqref="Z46"/>
      <selection pane="bottomLeft" activeCell="Z46" sqref="Z46"/>
      <selection pane="bottomRight" activeCell="Z46" sqref="Z46"/>
    </sheetView>
  </sheetViews>
  <sheetFormatPr defaultColWidth="9.00390625" defaultRowHeight="14.25"/>
  <cols>
    <col min="1" max="1" width="5.125" style="2" customWidth="1"/>
    <col min="2" max="3" width="4.625" style="2" customWidth="1"/>
    <col min="4" max="4" width="4.625" style="1258" hidden="1" customWidth="1"/>
    <col min="5" max="5" width="10.125" style="1258" hidden="1" customWidth="1"/>
    <col min="6" max="6" width="9.75390625" style="118" customWidth="1"/>
    <col min="7" max="7" width="11.625" style="2" customWidth="1"/>
    <col min="8" max="8" width="3.125" style="3" customWidth="1"/>
    <col min="9" max="9" width="3.625" style="2" customWidth="1"/>
    <col min="10" max="10" width="5.00390625" style="2" customWidth="1"/>
    <col min="11" max="11" width="5.875" style="194" hidden="1" customWidth="1"/>
    <col min="12" max="12" width="10.125" style="194" hidden="1" customWidth="1"/>
    <col min="13" max="13" width="9.75390625" style="118" customWidth="1"/>
    <col min="14" max="14" width="11.625" style="2" customWidth="1"/>
    <col min="15" max="15" width="3.125" style="3" customWidth="1"/>
    <col min="16" max="16" width="3.625" style="2" customWidth="1"/>
    <col min="17" max="17" width="5.125" style="2" customWidth="1"/>
    <col min="18" max="18" width="5.25390625" style="194" hidden="1" customWidth="1"/>
    <col min="19" max="19" width="10.125" style="194" hidden="1" customWidth="1"/>
    <col min="20" max="20" width="9.75390625" style="118" customWidth="1"/>
    <col min="21" max="21" width="11.625" style="2" customWidth="1"/>
    <col min="22" max="22" width="3.125" style="3" customWidth="1"/>
    <col min="23" max="23" width="3.625" style="2" customWidth="1"/>
    <col min="24" max="24" width="5.125" style="2" customWidth="1"/>
    <col min="25" max="25" width="4.625" style="194" hidden="1" customWidth="1"/>
    <col min="26" max="26" width="8.625" style="118" customWidth="1"/>
    <col min="27" max="27" width="11.625" style="2" customWidth="1"/>
    <col min="28" max="28" width="3.125" style="3" customWidth="1"/>
    <col min="29" max="29" width="3.625" style="2" customWidth="1"/>
    <col min="30" max="30" width="5.125" style="2" customWidth="1"/>
    <col min="31" max="31" width="4.625" style="194" hidden="1" customWidth="1"/>
    <col min="32" max="32" width="5.125" style="118" customWidth="1"/>
    <col min="33" max="33" width="11.625" style="2" customWidth="1"/>
    <col min="34" max="34" width="3.125" style="2" customWidth="1"/>
    <col min="35" max="35" width="3.625" style="2" customWidth="1"/>
    <col min="36" max="36" width="5.125" style="2" customWidth="1"/>
    <col min="37" max="37" width="4.625" style="194" hidden="1" customWidth="1"/>
    <col min="38" max="38" width="6.125" style="1" customWidth="1"/>
    <col min="39" max="39" width="11.625" style="2" customWidth="1"/>
    <col min="40" max="40" width="3.125" style="3" customWidth="1"/>
    <col min="41" max="41" width="3.625" style="2" customWidth="1"/>
    <col min="42" max="42" width="5.125" style="2" customWidth="1"/>
    <col min="43" max="43" width="14.125" style="2" customWidth="1"/>
    <col min="44" max="44" width="15.125" style="2" customWidth="1"/>
    <col min="45" max="46" width="13.625" style="2" customWidth="1"/>
    <col min="47" max="47" width="12.25390625" style="2" customWidth="1"/>
    <col min="48" max="16384" width="9.00390625" style="2" customWidth="1"/>
  </cols>
  <sheetData>
    <row r="1" spans="1:46" ht="19.5">
      <c r="A1" s="99" t="s">
        <v>320</v>
      </c>
      <c r="B1" s="99"/>
      <c r="C1" s="99"/>
      <c r="D1" s="1257"/>
      <c r="E1" s="1257"/>
      <c r="F1" s="840"/>
      <c r="G1" s="99"/>
      <c r="H1" s="99"/>
      <c r="I1" s="99"/>
      <c r="J1" s="1911" t="s">
        <v>547</v>
      </c>
      <c r="K1" s="1911"/>
      <c r="L1" s="1911"/>
      <c r="M1" s="1911"/>
      <c r="N1" s="1911"/>
      <c r="O1" s="1911"/>
      <c r="P1" s="1911"/>
      <c r="Q1" s="1911"/>
      <c r="R1" s="1911"/>
      <c r="S1" s="1911"/>
      <c r="T1" s="1911"/>
      <c r="U1" s="101"/>
      <c r="V1" s="100"/>
      <c r="W1" s="101"/>
      <c r="X1" s="101"/>
      <c r="Y1" s="230"/>
      <c r="Z1" s="103"/>
      <c r="AA1" s="102"/>
      <c r="AB1" s="100"/>
      <c r="AC1" s="101"/>
      <c r="AD1" s="101"/>
      <c r="AE1" s="230"/>
      <c r="AF1" s="1453" t="str">
        <f>Jan!AF1</f>
        <v> 8 AUGUST 2017 (Version 15)</v>
      </c>
      <c r="AG1" s="102"/>
      <c r="AH1" s="103"/>
      <c r="AI1" s="99"/>
      <c r="AJ1" s="101"/>
      <c r="AK1" s="230"/>
      <c r="AL1" s="99"/>
      <c r="AM1" s="101"/>
      <c r="AN1" s="102"/>
      <c r="AO1" s="99"/>
      <c r="AP1" s="99"/>
      <c r="AQ1" s="99"/>
      <c r="AR1" s="99"/>
      <c r="AS1" s="1451" t="s">
        <v>187</v>
      </c>
      <c r="AT1" s="1020">
        <v>2017</v>
      </c>
    </row>
    <row r="2" spans="1:47" ht="13.5" thickBot="1">
      <c r="A2" s="1"/>
      <c r="V2" s="1912"/>
      <c r="W2" s="1912"/>
      <c r="X2" s="1912"/>
      <c r="Y2" s="126"/>
      <c r="AE2" s="126"/>
      <c r="AF2" s="31"/>
      <c r="AG2" s="6"/>
      <c r="AH2" s="6"/>
      <c r="AI2" s="6"/>
      <c r="AJ2" s="6"/>
      <c r="AL2" s="26"/>
      <c r="AM2" s="7"/>
      <c r="AN2" s="5"/>
      <c r="AO2" s="7"/>
      <c r="AP2" s="7"/>
      <c r="AQ2" s="7"/>
      <c r="AR2" s="7"/>
      <c r="AS2" s="7"/>
      <c r="AT2" s="7"/>
      <c r="AU2" s="7"/>
    </row>
    <row r="3" spans="1:47" ht="15" customHeight="1" thickTop="1">
      <c r="A3" s="563"/>
      <c r="B3" s="564"/>
      <c r="C3" s="565"/>
      <c r="D3" s="1259"/>
      <c r="E3" s="1259"/>
      <c r="F3" s="1990" t="s">
        <v>96</v>
      </c>
      <c r="G3" s="1990"/>
      <c r="H3" s="1990"/>
      <c r="I3" s="1990"/>
      <c r="J3" s="1991"/>
      <c r="K3" s="566"/>
      <c r="L3" s="777"/>
      <c r="M3" s="1990" t="s">
        <v>97</v>
      </c>
      <c r="N3" s="1990"/>
      <c r="O3" s="1990"/>
      <c r="P3" s="1990"/>
      <c r="Q3" s="1991"/>
      <c r="R3" s="566"/>
      <c r="S3" s="777"/>
      <c r="T3" s="1990" t="s">
        <v>98</v>
      </c>
      <c r="U3" s="1990"/>
      <c r="V3" s="1990"/>
      <c r="W3" s="1990"/>
      <c r="X3" s="1991"/>
      <c r="Y3" s="566"/>
      <c r="Z3" s="1990" t="s">
        <v>99</v>
      </c>
      <c r="AA3" s="1990"/>
      <c r="AB3" s="1990"/>
      <c r="AC3" s="1990"/>
      <c r="AD3" s="1991"/>
      <c r="AE3" s="566"/>
      <c r="AF3" s="1992" t="s">
        <v>282</v>
      </c>
      <c r="AG3" s="1990"/>
      <c r="AH3" s="1990"/>
      <c r="AI3" s="1990"/>
      <c r="AJ3" s="1993"/>
      <c r="AK3" s="566"/>
      <c r="AL3" s="1989" t="s">
        <v>5</v>
      </c>
      <c r="AM3" s="1989"/>
      <c r="AN3" s="1989"/>
      <c r="AO3" s="1989"/>
      <c r="AP3" s="1989"/>
      <c r="AQ3" s="1987" t="s">
        <v>284</v>
      </c>
      <c r="AR3" s="1988"/>
      <c r="AS3" s="567" t="s">
        <v>345</v>
      </c>
      <c r="AT3" s="568" t="s">
        <v>352</v>
      </c>
      <c r="AU3" s="569" t="s">
        <v>346</v>
      </c>
    </row>
    <row r="4" spans="1:47" ht="13.5" thickBot="1">
      <c r="A4" s="570" t="s">
        <v>100</v>
      </c>
      <c r="B4" s="571" t="s">
        <v>101</v>
      </c>
      <c r="C4" s="572" t="s">
        <v>102</v>
      </c>
      <c r="D4" s="1260"/>
      <c r="E4" s="1260"/>
      <c r="F4" s="755" t="s">
        <v>103</v>
      </c>
      <c r="G4" s="573" t="s">
        <v>104</v>
      </c>
      <c r="H4" s="573" t="s">
        <v>105</v>
      </c>
      <c r="I4" s="571" t="s">
        <v>107</v>
      </c>
      <c r="J4" s="572" t="s">
        <v>106</v>
      </c>
      <c r="K4" s="571"/>
      <c r="L4" s="571"/>
      <c r="M4" s="755" t="s">
        <v>103</v>
      </c>
      <c r="N4" s="573" t="s">
        <v>104</v>
      </c>
      <c r="O4" s="573" t="s">
        <v>105</v>
      </c>
      <c r="P4" s="571" t="s">
        <v>107</v>
      </c>
      <c r="Q4" s="572" t="s">
        <v>106</v>
      </c>
      <c r="R4" s="571"/>
      <c r="S4" s="571"/>
      <c r="T4" s="755" t="s">
        <v>103</v>
      </c>
      <c r="U4" s="573" t="s">
        <v>104</v>
      </c>
      <c r="V4" s="573" t="s">
        <v>105</v>
      </c>
      <c r="W4" s="573" t="s">
        <v>107</v>
      </c>
      <c r="X4" s="572" t="s">
        <v>106</v>
      </c>
      <c r="Y4" s="571"/>
      <c r="Z4" s="755" t="s">
        <v>103</v>
      </c>
      <c r="AA4" s="573" t="s">
        <v>104</v>
      </c>
      <c r="AB4" s="573" t="s">
        <v>105</v>
      </c>
      <c r="AC4" s="573" t="s">
        <v>107</v>
      </c>
      <c r="AD4" s="572" t="s">
        <v>106</v>
      </c>
      <c r="AE4" s="571"/>
      <c r="AF4" s="755" t="s">
        <v>103</v>
      </c>
      <c r="AG4" s="573" t="s">
        <v>104</v>
      </c>
      <c r="AH4" s="573" t="s">
        <v>105</v>
      </c>
      <c r="AI4" s="573" t="s">
        <v>107</v>
      </c>
      <c r="AJ4" s="574" t="s">
        <v>106</v>
      </c>
      <c r="AK4" s="571"/>
      <c r="AL4" s="755" t="s">
        <v>103</v>
      </c>
      <c r="AM4" s="573" t="s">
        <v>104</v>
      </c>
      <c r="AN4" s="573" t="s">
        <v>105</v>
      </c>
      <c r="AO4" s="573" t="s">
        <v>107</v>
      </c>
      <c r="AP4" s="571" t="s">
        <v>106</v>
      </c>
      <c r="AQ4" s="575" t="s">
        <v>103</v>
      </c>
      <c r="AR4" s="576" t="s">
        <v>103</v>
      </c>
      <c r="AS4" s="577" t="s">
        <v>103</v>
      </c>
      <c r="AT4" s="577" t="s">
        <v>103</v>
      </c>
      <c r="AU4" s="578" t="s">
        <v>103</v>
      </c>
    </row>
    <row r="5" spans="1:47" s="3" customFormat="1" ht="12.75">
      <c r="A5" s="8"/>
      <c r="B5" s="600">
        <v>1</v>
      </c>
      <c r="C5" s="601" t="s">
        <v>112</v>
      </c>
      <c r="D5" s="1010" t="s">
        <v>112</v>
      </c>
      <c r="E5" s="1010"/>
      <c r="F5" s="118" t="s">
        <v>482</v>
      </c>
      <c r="G5" s="10"/>
      <c r="H5" s="11"/>
      <c r="I5" s="6"/>
      <c r="J5" s="53"/>
      <c r="K5" s="126"/>
      <c r="L5" s="126"/>
      <c r="M5" s="31"/>
      <c r="N5" s="10"/>
      <c r="O5" s="11"/>
      <c r="P5" s="6"/>
      <c r="Q5" s="53"/>
      <c r="R5" s="126"/>
      <c r="S5" s="126"/>
      <c r="T5" s="31"/>
      <c r="U5" s="10"/>
      <c r="V5" s="6"/>
      <c r="W5" s="11"/>
      <c r="X5" s="53"/>
      <c r="Y5" s="126"/>
      <c r="Z5" s="31"/>
      <c r="AA5" s="10"/>
      <c r="AB5" s="11"/>
      <c r="AC5" s="11"/>
      <c r="AD5" s="53"/>
      <c r="AE5" s="126"/>
      <c r="AF5" s="255"/>
      <c r="AG5" s="13"/>
      <c r="AH5" s="13"/>
      <c r="AI5" s="11"/>
      <c r="AJ5" s="74"/>
      <c r="AK5" s="126"/>
      <c r="AL5" s="118"/>
      <c r="AM5" s="10"/>
      <c r="AN5" s="11"/>
      <c r="AO5" s="11"/>
      <c r="AP5" s="6"/>
      <c r="AQ5" s="67"/>
      <c r="AR5" s="50"/>
      <c r="AS5" s="50"/>
      <c r="AT5" s="63"/>
      <c r="AU5" s="12"/>
    </row>
    <row r="6" spans="1:47" s="3" customFormat="1" ht="12.75">
      <c r="A6" s="8" t="s">
        <v>334</v>
      </c>
      <c r="B6" s="395"/>
      <c r="C6" s="601"/>
      <c r="D6" s="1010"/>
      <c r="E6" s="1010"/>
      <c r="F6" s="117" t="s">
        <v>241</v>
      </c>
      <c r="G6" s="10"/>
      <c r="H6" s="11"/>
      <c r="I6" s="6"/>
      <c r="J6" s="53"/>
      <c r="K6" s="126"/>
      <c r="L6" s="126"/>
      <c r="M6" s="31"/>
      <c r="N6" s="10"/>
      <c r="O6" s="11"/>
      <c r="P6" s="6"/>
      <c r="Q6" s="53"/>
      <c r="R6" s="126"/>
      <c r="S6" s="126"/>
      <c r="T6" s="31"/>
      <c r="U6" s="10"/>
      <c r="V6" s="6"/>
      <c r="W6" s="11"/>
      <c r="X6" s="53"/>
      <c r="Y6" s="126"/>
      <c r="Z6" s="31"/>
      <c r="AA6" s="10"/>
      <c r="AB6" s="11"/>
      <c r="AC6" s="11"/>
      <c r="AD6" s="53"/>
      <c r="AE6" s="126"/>
      <c r="AF6" s="255"/>
      <c r="AG6" s="13"/>
      <c r="AH6" s="13"/>
      <c r="AI6" s="11"/>
      <c r="AJ6" s="74"/>
      <c r="AK6" s="126"/>
      <c r="AL6" s="118"/>
      <c r="AM6" s="10"/>
      <c r="AN6" s="11"/>
      <c r="AO6" s="11"/>
      <c r="AP6" s="50"/>
      <c r="AQ6" s="67"/>
      <c r="AR6" s="50"/>
      <c r="AS6" s="50"/>
      <c r="AT6" s="63"/>
      <c r="AU6" s="12"/>
    </row>
    <row r="7" spans="1:47" s="18" customFormat="1" ht="12.75">
      <c r="A7" s="8"/>
      <c r="B7" s="866"/>
      <c r="C7" s="948"/>
      <c r="D7" s="1011"/>
      <c r="E7" s="1011"/>
      <c r="F7" s="384"/>
      <c r="G7" s="17"/>
      <c r="H7" s="19"/>
      <c r="J7" s="56"/>
      <c r="K7" s="127"/>
      <c r="L7" s="127"/>
      <c r="M7" s="384"/>
      <c r="N7" s="17"/>
      <c r="O7" s="19"/>
      <c r="Q7" s="56"/>
      <c r="R7" s="127"/>
      <c r="S7" s="127"/>
      <c r="T7" s="384"/>
      <c r="U7" s="17"/>
      <c r="W7" s="19"/>
      <c r="X7" s="56"/>
      <c r="Y7" s="127"/>
      <c r="Z7" s="384"/>
      <c r="AA7" s="17"/>
      <c r="AB7" s="19"/>
      <c r="AC7" s="19"/>
      <c r="AD7" s="56"/>
      <c r="AE7" s="127"/>
      <c r="AF7" s="597"/>
      <c r="AG7" s="21"/>
      <c r="AH7" s="21"/>
      <c r="AI7" s="19"/>
      <c r="AJ7" s="199"/>
      <c r="AK7" s="127"/>
      <c r="AL7" s="384"/>
      <c r="AM7" s="17"/>
      <c r="AN7" s="19"/>
      <c r="AO7" s="19"/>
      <c r="AQ7" s="93"/>
      <c r="AR7" s="51"/>
      <c r="AS7" s="51"/>
      <c r="AT7" s="64"/>
      <c r="AU7" s="20"/>
    </row>
    <row r="8" spans="1:47" s="3" customFormat="1" ht="12.75">
      <c r="A8" s="8"/>
      <c r="B8" s="1762">
        <v>2</v>
      </c>
      <c r="C8" s="1418" t="s">
        <v>115</v>
      </c>
      <c r="D8" s="1010"/>
      <c r="E8" s="1010"/>
      <c r="F8" s="31"/>
      <c r="G8" s="10"/>
      <c r="H8" s="11"/>
      <c r="I8" s="6"/>
      <c r="J8" s="53"/>
      <c r="K8" s="126"/>
      <c r="L8" s="126"/>
      <c r="M8" s="31"/>
      <c r="N8" s="98"/>
      <c r="O8" s="95"/>
      <c r="P8" s="96"/>
      <c r="Q8" s="97"/>
      <c r="R8" s="126" t="s">
        <v>115</v>
      </c>
      <c r="S8" s="126"/>
      <c r="T8" s="1679" t="s">
        <v>596</v>
      </c>
      <c r="U8" s="10"/>
      <c r="V8" s="6"/>
      <c r="W8" s="11"/>
      <c r="X8" s="53"/>
      <c r="Y8" s="126"/>
      <c r="Z8" s="31"/>
      <c r="AA8" s="10"/>
      <c r="AB8" s="11"/>
      <c r="AC8" s="11"/>
      <c r="AD8" s="53"/>
      <c r="AE8" s="126"/>
      <c r="AF8" s="255"/>
      <c r="AG8" s="13"/>
      <c r="AH8" s="13"/>
      <c r="AI8" s="11"/>
      <c r="AJ8" s="74"/>
      <c r="AK8" s="126"/>
      <c r="AL8" s="118"/>
      <c r="AM8" s="10"/>
      <c r="AN8" s="11"/>
      <c r="AO8" s="11"/>
      <c r="AP8" s="6"/>
      <c r="AQ8" s="67"/>
      <c r="AR8" s="50"/>
      <c r="AS8" s="50"/>
      <c r="AT8" s="63"/>
      <c r="AU8" s="12"/>
    </row>
    <row r="9" spans="1:47" s="3" customFormat="1" ht="12.75">
      <c r="A9" s="8"/>
      <c r="B9" s="395"/>
      <c r="C9" s="601"/>
      <c r="D9" s="1010"/>
      <c r="E9" s="1010"/>
      <c r="F9" s="31"/>
      <c r="G9" s="10"/>
      <c r="H9" s="11"/>
      <c r="I9" s="6"/>
      <c r="J9" s="53"/>
      <c r="K9" s="126"/>
      <c r="L9" s="126"/>
      <c r="M9" s="31"/>
      <c r="N9" s="10"/>
      <c r="O9" s="11"/>
      <c r="P9" s="6"/>
      <c r="Q9" s="53"/>
      <c r="R9" s="126"/>
      <c r="S9" s="126"/>
      <c r="T9" s="31"/>
      <c r="U9" s="10"/>
      <c r="V9" s="6"/>
      <c r="W9" s="11"/>
      <c r="X9" s="53"/>
      <c r="Y9" s="126"/>
      <c r="Z9" s="31"/>
      <c r="AA9" s="10"/>
      <c r="AB9" s="11"/>
      <c r="AC9" s="11"/>
      <c r="AD9" s="53"/>
      <c r="AE9" s="126"/>
      <c r="AF9" s="255"/>
      <c r="AG9" s="13"/>
      <c r="AH9" s="13"/>
      <c r="AI9" s="11"/>
      <c r="AJ9" s="74"/>
      <c r="AK9" s="126"/>
      <c r="AL9" s="118"/>
      <c r="AM9" s="10"/>
      <c r="AN9" s="11"/>
      <c r="AO9" s="11"/>
      <c r="AP9" s="6"/>
      <c r="AQ9" s="67"/>
      <c r="AR9" s="50"/>
      <c r="AS9" s="50"/>
      <c r="AT9" s="63"/>
      <c r="AU9" s="12"/>
    </row>
    <row r="10" spans="1:47" s="18" customFormat="1" ht="12.75">
      <c r="A10" s="8"/>
      <c r="B10" s="866"/>
      <c r="C10" s="948"/>
      <c r="D10" s="1011"/>
      <c r="E10" s="1011"/>
      <c r="F10" s="384"/>
      <c r="G10" s="17"/>
      <c r="H10" s="19"/>
      <c r="J10" s="56"/>
      <c r="K10" s="127"/>
      <c r="L10" s="127"/>
      <c r="M10" s="384"/>
      <c r="N10" s="17"/>
      <c r="O10" s="19"/>
      <c r="Q10" s="56"/>
      <c r="R10" s="127"/>
      <c r="S10" s="127"/>
      <c r="T10" s="384"/>
      <c r="U10" s="17"/>
      <c r="W10" s="19"/>
      <c r="X10" s="56"/>
      <c r="Y10" s="127"/>
      <c r="Z10" s="384"/>
      <c r="AA10" s="17"/>
      <c r="AB10" s="19"/>
      <c r="AC10" s="19"/>
      <c r="AD10" s="56"/>
      <c r="AE10" s="127"/>
      <c r="AF10" s="597"/>
      <c r="AG10" s="21"/>
      <c r="AH10" s="21"/>
      <c r="AI10" s="19"/>
      <c r="AJ10" s="199"/>
      <c r="AK10" s="127"/>
      <c r="AL10" s="384"/>
      <c r="AM10" s="17"/>
      <c r="AN10" s="19"/>
      <c r="AO10" s="19"/>
      <c r="AQ10" s="93"/>
      <c r="AR10" s="51"/>
      <c r="AS10" s="51"/>
      <c r="AT10" s="64"/>
      <c r="AU10" s="20"/>
    </row>
    <row r="11" spans="1:47" s="3" customFormat="1" ht="12.75">
      <c r="A11" s="8"/>
      <c r="B11" s="600">
        <v>3</v>
      </c>
      <c r="C11" s="601" t="s">
        <v>117</v>
      </c>
      <c r="D11" s="1010" t="s">
        <v>117</v>
      </c>
      <c r="E11" s="1010" t="s">
        <v>486</v>
      </c>
      <c r="F11" s="118" t="s">
        <v>482</v>
      </c>
      <c r="G11" s="10"/>
      <c r="H11" s="11"/>
      <c r="I11" s="6"/>
      <c r="J11" s="53"/>
      <c r="K11" s="126"/>
      <c r="L11" s="126"/>
      <c r="M11" s="31"/>
      <c r="N11" s="10"/>
      <c r="O11" s="11"/>
      <c r="P11" s="6"/>
      <c r="Q11" s="53"/>
      <c r="R11" s="126"/>
      <c r="S11" s="126"/>
      <c r="T11" s="31"/>
      <c r="U11" s="10"/>
      <c r="V11" s="6"/>
      <c r="W11" s="11"/>
      <c r="X11" s="53"/>
      <c r="Y11" s="126" t="s">
        <v>117</v>
      </c>
      <c r="Z11" s="31" t="s">
        <v>478</v>
      </c>
      <c r="AA11" s="672"/>
      <c r="AB11" s="673"/>
      <c r="AC11" s="673"/>
      <c r="AD11" s="1065"/>
      <c r="AE11" s="126"/>
      <c r="AF11" s="255"/>
      <c r="AG11" s="13"/>
      <c r="AH11" s="13"/>
      <c r="AI11" s="11"/>
      <c r="AJ11" s="74"/>
      <c r="AK11" s="126"/>
      <c r="AL11" s="118"/>
      <c r="AM11" s="10"/>
      <c r="AN11" s="11"/>
      <c r="AO11" s="11"/>
      <c r="AP11" s="6"/>
      <c r="AQ11" s="67"/>
      <c r="AR11" s="50"/>
      <c r="AS11" s="50"/>
      <c r="AT11" s="63"/>
      <c r="AU11" s="12"/>
    </row>
    <row r="12" spans="1:47" s="3" customFormat="1" ht="12.75">
      <c r="A12" s="8"/>
      <c r="B12" s="395"/>
      <c r="C12" s="601"/>
      <c r="D12" s="1010"/>
      <c r="E12" s="1010"/>
      <c r="F12" s="31" t="s">
        <v>242</v>
      </c>
      <c r="G12" s="10"/>
      <c r="H12" s="11"/>
      <c r="I12" s="6"/>
      <c r="J12" s="53"/>
      <c r="K12" s="126"/>
      <c r="L12" s="126"/>
      <c r="M12" s="31"/>
      <c r="N12" s="10"/>
      <c r="O12" s="11"/>
      <c r="P12" s="6"/>
      <c r="Q12" s="53"/>
      <c r="R12" s="126"/>
      <c r="S12" s="126"/>
      <c r="T12" s="31"/>
      <c r="U12" s="10"/>
      <c r="V12" s="6"/>
      <c r="W12" s="11"/>
      <c r="X12" s="53"/>
      <c r="Y12" s="126"/>
      <c r="Z12" s="31"/>
      <c r="AA12" s="672"/>
      <c r="AB12" s="673"/>
      <c r="AC12" s="673"/>
      <c r="AD12" s="1065"/>
      <c r="AE12" s="126"/>
      <c r="AF12" s="255"/>
      <c r="AG12" s="13"/>
      <c r="AH12" s="13"/>
      <c r="AI12" s="11"/>
      <c r="AJ12" s="74"/>
      <c r="AK12" s="126"/>
      <c r="AL12" s="118"/>
      <c r="AM12" s="10"/>
      <c r="AN12" s="11"/>
      <c r="AO12" s="11"/>
      <c r="AP12" s="6"/>
      <c r="AQ12" s="67"/>
      <c r="AR12" s="50"/>
      <c r="AS12" s="50"/>
      <c r="AT12" s="63"/>
      <c r="AU12" s="12"/>
    </row>
    <row r="13" spans="1:47" s="3" customFormat="1" ht="12.75">
      <c r="A13" s="8"/>
      <c r="B13" s="866"/>
      <c r="C13" s="948"/>
      <c r="D13" s="1011"/>
      <c r="E13" s="1011"/>
      <c r="F13" s="384"/>
      <c r="G13" s="17"/>
      <c r="H13" s="19"/>
      <c r="I13" s="18"/>
      <c r="J13" s="56"/>
      <c r="K13" s="127"/>
      <c r="L13" s="127"/>
      <c r="M13" s="384"/>
      <c r="N13" s="17"/>
      <c r="O13" s="19"/>
      <c r="P13" s="18"/>
      <c r="Q13" s="56"/>
      <c r="R13" s="127"/>
      <c r="S13" s="127"/>
      <c r="T13" s="384"/>
      <c r="U13" s="160"/>
      <c r="V13" s="290"/>
      <c r="W13" s="288"/>
      <c r="X13" s="289"/>
      <c r="Y13" s="127"/>
      <c r="Z13" s="384"/>
      <c r="AA13" s="669"/>
      <c r="AB13" s="670"/>
      <c r="AC13" s="670"/>
      <c r="AD13" s="671"/>
      <c r="AE13" s="127"/>
      <c r="AF13" s="597"/>
      <c r="AG13" s="21"/>
      <c r="AH13" s="21"/>
      <c r="AI13" s="19"/>
      <c r="AJ13" s="199"/>
      <c r="AK13" s="127"/>
      <c r="AL13" s="384"/>
      <c r="AM13" s="17"/>
      <c r="AN13" s="19"/>
      <c r="AO13" s="19"/>
      <c r="AP13" s="18"/>
      <c r="AQ13" s="93"/>
      <c r="AR13" s="51"/>
      <c r="AS13" s="51"/>
      <c r="AT13" s="64"/>
      <c r="AU13" s="20"/>
    </row>
    <row r="14" spans="1:47" s="3" customFormat="1" ht="12.75">
      <c r="A14" s="8"/>
      <c r="B14" s="600">
        <v>4</v>
      </c>
      <c r="C14" s="601" t="s">
        <v>119</v>
      </c>
      <c r="D14" s="1010"/>
      <c r="E14" s="1010"/>
      <c r="F14" s="31"/>
      <c r="G14" s="10"/>
      <c r="H14" s="11"/>
      <c r="I14" s="6"/>
      <c r="J14" s="53"/>
      <c r="K14" s="126" t="s">
        <v>119</v>
      </c>
      <c r="L14" s="126"/>
      <c r="M14" s="117" t="s">
        <v>433</v>
      </c>
      <c r="N14" s="678"/>
      <c r="O14" s="679"/>
      <c r="P14" s="688"/>
      <c r="Q14" s="680"/>
      <c r="R14" s="292" t="s">
        <v>119</v>
      </c>
      <c r="S14" s="292"/>
      <c r="T14" s="117" t="s">
        <v>295</v>
      </c>
      <c r="U14" s="616" t="s">
        <v>392</v>
      </c>
      <c r="V14" s="618"/>
      <c r="W14" s="617"/>
      <c r="X14" s="619"/>
      <c r="Y14" s="126"/>
      <c r="Z14" s="31"/>
      <c r="AA14" s="10"/>
      <c r="AB14" s="11"/>
      <c r="AC14" s="11"/>
      <c r="AD14" s="53"/>
      <c r="AE14" s="126"/>
      <c r="AF14" s="255"/>
      <c r="AG14" s="13"/>
      <c r="AH14" s="13"/>
      <c r="AI14" s="11"/>
      <c r="AJ14" s="74"/>
      <c r="AK14" s="126" t="s">
        <v>119</v>
      </c>
      <c r="AL14" s="255" t="s">
        <v>219</v>
      </c>
      <c r="AM14" s="10" t="s">
        <v>34</v>
      </c>
      <c r="AN14" s="11"/>
      <c r="AO14" s="11"/>
      <c r="AP14" s="6"/>
      <c r="AQ14" s="67"/>
      <c r="AR14" s="50"/>
      <c r="AS14" s="50"/>
      <c r="AT14" s="63"/>
      <c r="AU14" s="12"/>
    </row>
    <row r="15" spans="1:47" s="3" customFormat="1" ht="12.75">
      <c r="A15" s="8"/>
      <c r="B15" s="600"/>
      <c r="C15" s="601"/>
      <c r="D15" s="1010"/>
      <c r="E15" s="1010"/>
      <c r="F15" s="31"/>
      <c r="G15" s="10"/>
      <c r="H15" s="11"/>
      <c r="I15" s="6"/>
      <c r="J15" s="53"/>
      <c r="K15" s="126"/>
      <c r="L15" s="126"/>
      <c r="M15" s="117"/>
      <c r="N15" s="678"/>
      <c r="O15" s="679"/>
      <c r="P15" s="688"/>
      <c r="Q15" s="680"/>
      <c r="R15" s="126"/>
      <c r="S15" s="126"/>
      <c r="T15" s="117" t="s">
        <v>87</v>
      </c>
      <c r="U15" s="616" t="s">
        <v>69</v>
      </c>
      <c r="V15" s="618"/>
      <c r="W15" s="617"/>
      <c r="X15" s="619"/>
      <c r="Y15" s="126"/>
      <c r="Z15" s="31"/>
      <c r="AA15" s="10"/>
      <c r="AB15" s="11"/>
      <c r="AC15" s="11"/>
      <c r="AD15" s="53"/>
      <c r="AE15" s="126"/>
      <c r="AF15" s="255"/>
      <c r="AG15" s="13"/>
      <c r="AH15" s="13"/>
      <c r="AI15" s="11"/>
      <c r="AJ15" s="74"/>
      <c r="AK15" s="126"/>
      <c r="AL15" s="31"/>
      <c r="AM15" s="10" t="s">
        <v>35</v>
      </c>
      <c r="AN15" s="11" t="s">
        <v>121</v>
      </c>
      <c r="AO15" s="11">
        <v>21</v>
      </c>
      <c r="AP15" s="6" t="s">
        <v>315</v>
      </c>
      <c r="AQ15" s="67"/>
      <c r="AR15" s="50"/>
      <c r="AS15" s="50"/>
      <c r="AT15" s="63"/>
      <c r="AU15" s="12"/>
    </row>
    <row r="16" spans="1:47" s="3" customFormat="1" ht="12.75">
      <c r="A16" s="8"/>
      <c r="B16" s="600"/>
      <c r="C16" s="601"/>
      <c r="D16" s="1010"/>
      <c r="E16" s="1010"/>
      <c r="F16" s="31"/>
      <c r="G16" s="10"/>
      <c r="H16" s="11"/>
      <c r="I16" s="6"/>
      <c r="J16" s="53"/>
      <c r="K16" s="126"/>
      <c r="L16" s="126"/>
      <c r="M16" s="117"/>
      <c r="N16" s="678"/>
      <c r="O16" s="679"/>
      <c r="P16" s="688"/>
      <c r="Q16" s="680"/>
      <c r="R16" s="126"/>
      <c r="S16" s="126"/>
      <c r="T16" s="117" t="s">
        <v>354</v>
      </c>
      <c r="U16" s="616" t="s">
        <v>68</v>
      </c>
      <c r="V16" s="618"/>
      <c r="W16" s="617"/>
      <c r="X16" s="619"/>
      <c r="Y16" s="126"/>
      <c r="Z16" s="31"/>
      <c r="AA16" s="10"/>
      <c r="AB16" s="11"/>
      <c r="AC16" s="11"/>
      <c r="AD16" s="53"/>
      <c r="AE16" s="126"/>
      <c r="AF16" s="255"/>
      <c r="AG16" s="13"/>
      <c r="AH16" s="13"/>
      <c r="AI16" s="11"/>
      <c r="AJ16" s="74"/>
      <c r="AK16" s="126"/>
      <c r="AL16" s="31"/>
      <c r="AM16" s="10"/>
      <c r="AN16" s="11"/>
      <c r="AO16" s="11"/>
      <c r="AP16" s="6"/>
      <c r="AQ16" s="67"/>
      <c r="AR16" s="50"/>
      <c r="AS16" s="50"/>
      <c r="AT16" s="63"/>
      <c r="AU16" s="12"/>
    </row>
    <row r="17" spans="1:47" s="3" customFormat="1" ht="12.75">
      <c r="A17" s="8"/>
      <c r="B17" s="600"/>
      <c r="C17" s="601"/>
      <c r="D17" s="1010"/>
      <c r="E17" s="1010"/>
      <c r="F17" s="31"/>
      <c r="G17" s="10"/>
      <c r="H17" s="11"/>
      <c r="I17" s="6"/>
      <c r="J17" s="53"/>
      <c r="K17" s="126"/>
      <c r="L17" s="126"/>
      <c r="M17" s="117"/>
      <c r="N17" s="678"/>
      <c r="O17" s="679"/>
      <c r="P17" s="688"/>
      <c r="Q17" s="680"/>
      <c r="R17" s="126"/>
      <c r="S17" s="126"/>
      <c r="T17" s="117"/>
      <c r="U17" s="616" t="s">
        <v>393</v>
      </c>
      <c r="V17" s="618" t="s">
        <v>121</v>
      </c>
      <c r="W17" s="617">
        <v>16</v>
      </c>
      <c r="X17" s="854">
        <v>1000</v>
      </c>
      <c r="Y17" s="126"/>
      <c r="Z17" s="31"/>
      <c r="AA17" s="10"/>
      <c r="AB17" s="11"/>
      <c r="AC17" s="11"/>
      <c r="AD17" s="53"/>
      <c r="AE17" s="126"/>
      <c r="AF17" s="255"/>
      <c r="AG17" s="13"/>
      <c r="AH17" s="13"/>
      <c r="AI17" s="11"/>
      <c r="AJ17" s="74"/>
      <c r="AK17" s="126"/>
      <c r="AL17" s="31"/>
      <c r="AM17" s="10"/>
      <c r="AN17" s="11"/>
      <c r="AO17" s="11"/>
      <c r="AP17" s="6"/>
      <c r="AQ17" s="67"/>
      <c r="AR17" s="50"/>
      <c r="AS17" s="50"/>
      <c r="AT17" s="63"/>
      <c r="AU17" s="12"/>
    </row>
    <row r="18" spans="1:47" s="3" customFormat="1" ht="12.75">
      <c r="A18" s="8"/>
      <c r="B18" s="600"/>
      <c r="C18" s="601"/>
      <c r="D18" s="1010"/>
      <c r="E18" s="1010"/>
      <c r="F18" s="31"/>
      <c r="G18" s="10"/>
      <c r="H18" s="11"/>
      <c r="I18" s="6"/>
      <c r="J18" s="53"/>
      <c r="K18" s="126"/>
      <c r="L18" s="126"/>
      <c r="M18" s="117"/>
      <c r="N18" s="678"/>
      <c r="O18" s="679"/>
      <c r="P18" s="688"/>
      <c r="Q18" s="680"/>
      <c r="R18" s="126"/>
      <c r="S18" s="126"/>
      <c r="T18" s="117"/>
      <c r="U18" s="672" t="s">
        <v>207</v>
      </c>
      <c r="V18" s="682"/>
      <c r="W18" s="673"/>
      <c r="X18" s="683"/>
      <c r="Y18" s="126"/>
      <c r="Z18" s="31"/>
      <c r="AA18" s="10"/>
      <c r="AB18" s="11"/>
      <c r="AC18" s="11"/>
      <c r="AD18" s="53"/>
      <c r="AE18" s="126"/>
      <c r="AF18" s="255"/>
      <c r="AG18" s="13"/>
      <c r="AH18" s="13"/>
      <c r="AI18" s="11"/>
      <c r="AJ18" s="74"/>
      <c r="AK18" s="126"/>
      <c r="AL18" s="31"/>
      <c r="AM18" s="10"/>
      <c r="AN18" s="11"/>
      <c r="AO18" s="11"/>
      <c r="AP18" s="6"/>
      <c r="AQ18" s="67"/>
      <c r="AR18" s="50"/>
      <c r="AS18" s="50"/>
      <c r="AT18" s="63"/>
      <c r="AU18" s="12"/>
    </row>
    <row r="19" spans="1:47" s="3" customFormat="1" ht="12.75">
      <c r="A19" s="8"/>
      <c r="B19" s="600"/>
      <c r="C19" s="601"/>
      <c r="D19" s="1010"/>
      <c r="E19" s="1010"/>
      <c r="F19" s="31"/>
      <c r="G19" s="10"/>
      <c r="H19" s="11"/>
      <c r="I19" s="6"/>
      <c r="J19" s="53"/>
      <c r="K19" s="126"/>
      <c r="L19" s="126"/>
      <c r="M19" s="117"/>
      <c r="N19" s="678"/>
      <c r="O19" s="679"/>
      <c r="P19" s="688"/>
      <c r="Q19" s="680"/>
      <c r="R19" s="126"/>
      <c r="S19" s="126"/>
      <c r="T19" s="117"/>
      <c r="U19" s="672" t="s">
        <v>111</v>
      </c>
      <c r="V19" s="682" t="s">
        <v>110</v>
      </c>
      <c r="W19" s="673">
        <v>14</v>
      </c>
      <c r="X19" s="826">
        <v>250</v>
      </c>
      <c r="Y19" s="126"/>
      <c r="Z19" s="31"/>
      <c r="AA19" s="10"/>
      <c r="AB19" s="11"/>
      <c r="AC19" s="11"/>
      <c r="AD19" s="53"/>
      <c r="AE19" s="126"/>
      <c r="AF19" s="255"/>
      <c r="AG19" s="13"/>
      <c r="AH19" s="13"/>
      <c r="AI19" s="11"/>
      <c r="AJ19" s="74"/>
      <c r="AK19" s="126"/>
      <c r="AL19" s="31"/>
      <c r="AM19" s="10"/>
      <c r="AN19" s="11"/>
      <c r="AO19" s="11"/>
      <c r="AP19" s="6"/>
      <c r="AQ19" s="67"/>
      <c r="AR19" s="50"/>
      <c r="AS19" s="50"/>
      <c r="AT19" s="63"/>
      <c r="AU19" s="12"/>
    </row>
    <row r="20" spans="1:47" s="3" customFormat="1" ht="12.75">
      <c r="A20" s="8"/>
      <c r="B20" s="600"/>
      <c r="C20" s="601"/>
      <c r="D20" s="1010"/>
      <c r="E20" s="1010"/>
      <c r="F20" s="31"/>
      <c r="G20" s="10"/>
      <c r="H20" s="11"/>
      <c r="I20" s="6"/>
      <c r="J20" s="53"/>
      <c r="K20" s="126"/>
      <c r="L20" s="126"/>
      <c r="M20" s="117"/>
      <c r="N20" s="678"/>
      <c r="O20" s="679"/>
      <c r="P20" s="688"/>
      <c r="Q20" s="680"/>
      <c r="R20" s="126"/>
      <c r="S20" s="126"/>
      <c r="T20" s="117"/>
      <c r="U20" s="678" t="s">
        <v>208</v>
      </c>
      <c r="V20" s="688"/>
      <c r="W20" s="679"/>
      <c r="X20" s="827"/>
      <c r="Y20" s="126"/>
      <c r="Z20" s="31"/>
      <c r="AA20" s="10"/>
      <c r="AB20" s="11"/>
      <c r="AC20" s="11"/>
      <c r="AD20" s="53"/>
      <c r="AE20" s="126"/>
      <c r="AF20" s="255"/>
      <c r="AG20" s="13"/>
      <c r="AH20" s="13"/>
      <c r="AI20" s="11"/>
      <c r="AJ20" s="74"/>
      <c r="AK20" s="126"/>
      <c r="AL20" s="31"/>
      <c r="AM20" s="10"/>
      <c r="AN20" s="11"/>
      <c r="AO20" s="11"/>
      <c r="AP20" s="6"/>
      <c r="AQ20" s="67"/>
      <c r="AR20" s="50"/>
      <c r="AS20" s="50"/>
      <c r="AT20" s="63"/>
      <c r="AU20" s="12"/>
    </row>
    <row r="21" spans="1:47" s="3" customFormat="1" ht="12.75">
      <c r="A21" s="8"/>
      <c r="B21" s="600"/>
      <c r="C21" s="601"/>
      <c r="D21" s="1010"/>
      <c r="E21" s="1010"/>
      <c r="F21" s="31"/>
      <c r="G21" s="10"/>
      <c r="H21" s="11"/>
      <c r="I21" s="6"/>
      <c r="J21" s="53"/>
      <c r="K21" s="126"/>
      <c r="L21" s="126"/>
      <c r="M21" s="117"/>
      <c r="N21" s="678"/>
      <c r="O21" s="679"/>
      <c r="P21" s="688"/>
      <c r="Q21" s="680"/>
      <c r="R21" s="126"/>
      <c r="S21" s="126"/>
      <c r="T21" s="117"/>
      <c r="U21" s="678" t="s">
        <v>111</v>
      </c>
      <c r="V21" s="688" t="s">
        <v>110</v>
      </c>
      <c r="W21" s="679">
        <v>14</v>
      </c>
      <c r="X21" s="827">
        <v>250</v>
      </c>
      <c r="Y21" s="126"/>
      <c r="Z21" s="31"/>
      <c r="AA21" s="10"/>
      <c r="AB21" s="11"/>
      <c r="AC21" s="11"/>
      <c r="AD21" s="53"/>
      <c r="AE21" s="126"/>
      <c r="AF21" s="255"/>
      <c r="AG21" s="13"/>
      <c r="AH21" s="13"/>
      <c r="AI21" s="11"/>
      <c r="AJ21" s="74"/>
      <c r="AK21" s="126"/>
      <c r="AL21" s="31"/>
      <c r="AM21" s="10"/>
      <c r="AN21" s="11"/>
      <c r="AO21" s="11"/>
      <c r="AP21" s="6"/>
      <c r="AQ21" s="67"/>
      <c r="AR21" s="50"/>
      <c r="AS21" s="50"/>
      <c r="AT21" s="63"/>
      <c r="AU21" s="12"/>
    </row>
    <row r="22" spans="1:47" s="3" customFormat="1" ht="12.75">
      <c r="A22" s="8"/>
      <c r="B22" s="600"/>
      <c r="C22" s="601"/>
      <c r="D22" s="1010"/>
      <c r="E22" s="1010"/>
      <c r="F22" s="31"/>
      <c r="G22" s="10"/>
      <c r="H22" s="11"/>
      <c r="I22" s="6"/>
      <c r="J22" s="53"/>
      <c r="K22" s="126"/>
      <c r="L22" s="126"/>
      <c r="M22" s="117"/>
      <c r="N22" s="678"/>
      <c r="O22" s="679"/>
      <c r="P22" s="688"/>
      <c r="Q22" s="680"/>
      <c r="R22" s="126"/>
      <c r="S22" s="126"/>
      <c r="T22" s="117"/>
      <c r="U22" s="612" t="s">
        <v>67</v>
      </c>
      <c r="V22" s="614"/>
      <c r="W22" s="613"/>
      <c r="X22" s="663"/>
      <c r="Y22" s="126"/>
      <c r="Z22" s="31"/>
      <c r="AA22" s="10"/>
      <c r="AB22" s="11"/>
      <c r="AC22" s="11"/>
      <c r="AD22" s="53"/>
      <c r="AE22" s="126"/>
      <c r="AF22" s="255"/>
      <c r="AG22" s="13"/>
      <c r="AH22" s="13"/>
      <c r="AI22" s="11"/>
      <c r="AJ22" s="74"/>
      <c r="AK22" s="126"/>
      <c r="AL22" s="31"/>
      <c r="AM22" s="10"/>
      <c r="AN22" s="11"/>
      <c r="AO22" s="11"/>
      <c r="AP22" s="6"/>
      <c r="AQ22" s="67"/>
      <c r="AR22" s="50"/>
      <c r="AS22" s="50"/>
      <c r="AT22" s="63"/>
      <c r="AU22" s="12"/>
    </row>
    <row r="23" spans="1:47" s="3" customFormat="1" ht="12.75">
      <c r="A23" s="8"/>
      <c r="B23" s="600"/>
      <c r="C23" s="601"/>
      <c r="D23" s="1010"/>
      <c r="E23" s="1010"/>
      <c r="F23" s="31"/>
      <c r="G23" s="10"/>
      <c r="H23" s="11"/>
      <c r="I23" s="6"/>
      <c r="J23" s="53"/>
      <c r="K23" s="126"/>
      <c r="L23" s="126"/>
      <c r="M23" s="117"/>
      <c r="N23" s="678"/>
      <c r="O23" s="679"/>
      <c r="P23" s="688"/>
      <c r="Q23" s="680"/>
      <c r="R23" s="126"/>
      <c r="S23" s="126"/>
      <c r="T23" s="117"/>
      <c r="U23" s="612" t="s">
        <v>129</v>
      </c>
      <c r="V23" s="614" t="s">
        <v>110</v>
      </c>
      <c r="W23" s="613">
        <v>18</v>
      </c>
      <c r="X23" s="663">
        <v>250</v>
      </c>
      <c r="Y23" s="126"/>
      <c r="Z23" s="31"/>
      <c r="AA23" s="10"/>
      <c r="AB23" s="11"/>
      <c r="AC23" s="11"/>
      <c r="AD23" s="53"/>
      <c r="AE23" s="126"/>
      <c r="AF23" s="255"/>
      <c r="AG23" s="13"/>
      <c r="AH23" s="13"/>
      <c r="AI23" s="11"/>
      <c r="AJ23" s="74"/>
      <c r="AK23" s="126"/>
      <c r="AL23" s="31"/>
      <c r="AM23" s="10"/>
      <c r="AN23" s="11"/>
      <c r="AO23" s="11"/>
      <c r="AP23" s="6"/>
      <c r="AQ23" s="67"/>
      <c r="AR23" s="50"/>
      <c r="AS23" s="50"/>
      <c r="AT23" s="63"/>
      <c r="AU23" s="12"/>
    </row>
    <row r="24" spans="1:47" s="3" customFormat="1" ht="12.75">
      <c r="A24" s="8"/>
      <c r="B24" s="600"/>
      <c r="C24" s="601"/>
      <c r="D24" s="1010"/>
      <c r="E24" s="1010"/>
      <c r="F24" s="31"/>
      <c r="G24" s="10"/>
      <c r="H24" s="11"/>
      <c r="I24" s="6"/>
      <c r="J24" s="53"/>
      <c r="K24" s="126"/>
      <c r="L24" s="126"/>
      <c r="M24" s="117"/>
      <c r="N24" s="678"/>
      <c r="O24" s="679"/>
      <c r="P24" s="688"/>
      <c r="Q24" s="680"/>
      <c r="R24" s="126"/>
      <c r="S24" s="126"/>
      <c r="T24" s="117"/>
      <c r="U24" s="616" t="s">
        <v>70</v>
      </c>
      <c r="V24" s="618"/>
      <c r="W24" s="617"/>
      <c r="X24" s="650"/>
      <c r="Y24" s="126"/>
      <c r="Z24" s="31"/>
      <c r="AA24" s="10"/>
      <c r="AB24" s="11"/>
      <c r="AC24" s="11"/>
      <c r="AD24" s="53"/>
      <c r="AE24" s="126"/>
      <c r="AF24" s="255"/>
      <c r="AG24" s="13"/>
      <c r="AH24" s="13"/>
      <c r="AI24" s="11"/>
      <c r="AJ24" s="74"/>
      <c r="AK24" s="126"/>
      <c r="AL24" s="31"/>
      <c r="AM24" s="10"/>
      <c r="AN24" s="11"/>
      <c r="AO24" s="11"/>
      <c r="AP24" s="6"/>
      <c r="AQ24" s="67"/>
      <c r="AR24" s="50"/>
      <c r="AS24" s="50"/>
      <c r="AT24" s="63"/>
      <c r="AU24" s="12"/>
    </row>
    <row r="25" spans="1:47" s="3" customFormat="1" ht="12.75">
      <c r="A25" s="8"/>
      <c r="B25" s="600"/>
      <c r="C25" s="601"/>
      <c r="D25" s="1010"/>
      <c r="E25" s="1010"/>
      <c r="F25" s="31"/>
      <c r="G25" s="10"/>
      <c r="H25" s="11"/>
      <c r="I25" s="6"/>
      <c r="J25" s="53"/>
      <c r="K25" s="126"/>
      <c r="L25" s="126"/>
      <c r="M25" s="117"/>
      <c r="N25" s="678"/>
      <c r="O25" s="679"/>
      <c r="P25" s="688"/>
      <c r="Q25" s="680"/>
      <c r="R25" s="126"/>
      <c r="S25" s="126"/>
      <c r="T25" s="117"/>
      <c r="U25" s="616" t="s">
        <v>129</v>
      </c>
      <c r="V25" s="618" t="s">
        <v>386</v>
      </c>
      <c r="W25" s="617">
        <v>10</v>
      </c>
      <c r="X25" s="619">
        <v>150</v>
      </c>
      <c r="Y25" s="126"/>
      <c r="Z25" s="31"/>
      <c r="AA25" s="10"/>
      <c r="AB25" s="11"/>
      <c r="AC25" s="11"/>
      <c r="AD25" s="53"/>
      <c r="AE25" s="126"/>
      <c r="AF25" s="255"/>
      <c r="AG25" s="13"/>
      <c r="AH25" s="13"/>
      <c r="AI25" s="11"/>
      <c r="AJ25" s="74"/>
      <c r="AK25" s="126"/>
      <c r="AL25" s="31"/>
      <c r="AM25" s="10"/>
      <c r="AN25" s="11"/>
      <c r="AO25" s="11"/>
      <c r="AP25" s="6"/>
      <c r="AQ25" s="67"/>
      <c r="AR25" s="50"/>
      <c r="AS25" s="50"/>
      <c r="AT25" s="63"/>
      <c r="AU25" s="12"/>
    </row>
    <row r="26" spans="1:47" s="3" customFormat="1" ht="12.75">
      <c r="A26" s="8"/>
      <c r="B26" s="600"/>
      <c r="C26" s="601"/>
      <c r="D26" s="1010"/>
      <c r="E26" s="1010"/>
      <c r="F26" s="31"/>
      <c r="G26" s="10"/>
      <c r="H26" s="11"/>
      <c r="I26" s="6"/>
      <c r="J26" s="53"/>
      <c r="K26" s="126"/>
      <c r="L26" s="126"/>
      <c r="M26" s="117"/>
      <c r="N26" s="678"/>
      <c r="O26" s="679"/>
      <c r="P26" s="688"/>
      <c r="Q26" s="680"/>
      <c r="R26" s="126"/>
      <c r="S26" s="126"/>
      <c r="T26" s="117"/>
      <c r="U26" s="616" t="s">
        <v>209</v>
      </c>
      <c r="V26" s="618" t="s">
        <v>386</v>
      </c>
      <c r="W26" s="617">
        <v>24</v>
      </c>
      <c r="X26" s="619">
        <v>150</v>
      </c>
      <c r="Y26" s="126"/>
      <c r="Z26" s="31"/>
      <c r="AA26" s="10"/>
      <c r="AB26" s="11"/>
      <c r="AC26" s="11"/>
      <c r="AD26" s="53"/>
      <c r="AE26" s="126"/>
      <c r="AF26" s="255"/>
      <c r="AG26" s="13"/>
      <c r="AH26" s="13"/>
      <c r="AI26" s="11"/>
      <c r="AJ26" s="74"/>
      <c r="AK26" s="126"/>
      <c r="AL26" s="31"/>
      <c r="AM26" s="10"/>
      <c r="AN26" s="11"/>
      <c r="AO26" s="11"/>
      <c r="AP26" s="6"/>
      <c r="AQ26" s="67"/>
      <c r="AR26" s="50"/>
      <c r="AS26" s="50"/>
      <c r="AT26" s="63"/>
      <c r="AU26" s="12"/>
    </row>
    <row r="27" spans="1:47" s="3" customFormat="1" ht="12.75">
      <c r="A27" s="8"/>
      <c r="B27" s="600"/>
      <c r="C27" s="601"/>
      <c r="D27" s="1010"/>
      <c r="E27" s="1010"/>
      <c r="F27" s="31"/>
      <c r="G27" s="10"/>
      <c r="H27" s="11"/>
      <c r="I27" s="6"/>
      <c r="J27" s="53"/>
      <c r="K27" s="126"/>
      <c r="L27" s="126"/>
      <c r="M27" s="117"/>
      <c r="N27" s="678"/>
      <c r="O27" s="679"/>
      <c r="P27" s="688"/>
      <c r="Q27" s="1066"/>
      <c r="R27" s="126"/>
      <c r="S27" s="126"/>
      <c r="T27" s="117"/>
      <c r="U27" s="672" t="s">
        <v>540</v>
      </c>
      <c r="V27" s="682"/>
      <c r="W27" s="673"/>
      <c r="X27" s="1065"/>
      <c r="Y27" s="126"/>
      <c r="Z27" s="31"/>
      <c r="AA27" s="10"/>
      <c r="AB27" s="11"/>
      <c r="AC27" s="11"/>
      <c r="AD27" s="53"/>
      <c r="AE27" s="126"/>
      <c r="AF27" s="255"/>
      <c r="AG27" s="13"/>
      <c r="AH27" s="13"/>
      <c r="AI27" s="11"/>
      <c r="AJ27" s="74"/>
      <c r="AK27" s="126"/>
      <c r="AL27" s="31"/>
      <c r="AM27" s="10"/>
      <c r="AN27" s="11"/>
      <c r="AO27" s="11"/>
      <c r="AP27" s="6"/>
      <c r="AQ27" s="67"/>
      <c r="AR27" s="50"/>
      <c r="AS27" s="50"/>
      <c r="AT27" s="63"/>
      <c r="AU27" s="12"/>
    </row>
    <row r="28" spans="1:47" s="3" customFormat="1" ht="12.75">
      <c r="A28" s="8"/>
      <c r="B28" s="600"/>
      <c r="C28" s="601"/>
      <c r="D28" s="1010"/>
      <c r="E28" s="1010"/>
      <c r="F28" s="31"/>
      <c r="G28" s="10"/>
      <c r="H28" s="11"/>
      <c r="I28" s="6"/>
      <c r="J28" s="53"/>
      <c r="K28" s="126"/>
      <c r="L28" s="126"/>
      <c r="M28" s="117"/>
      <c r="N28" s="678"/>
      <c r="O28" s="679"/>
      <c r="P28" s="688"/>
      <c r="Q28" s="1066"/>
      <c r="R28" s="126"/>
      <c r="S28" s="126"/>
      <c r="T28" s="117"/>
      <c r="U28" s="672" t="s">
        <v>535</v>
      </c>
      <c r="V28" s="682"/>
      <c r="W28" s="673"/>
      <c r="X28" s="1065"/>
      <c r="Y28" s="126"/>
      <c r="Z28" s="31"/>
      <c r="AA28" s="10"/>
      <c r="AB28" s="11"/>
      <c r="AC28" s="11"/>
      <c r="AD28" s="53"/>
      <c r="AE28" s="126"/>
      <c r="AF28" s="255"/>
      <c r="AG28" s="13"/>
      <c r="AH28" s="13"/>
      <c r="AI28" s="11"/>
      <c r="AJ28" s="74"/>
      <c r="AK28" s="126"/>
      <c r="AL28" s="31"/>
      <c r="AM28" s="10"/>
      <c r="AN28" s="11"/>
      <c r="AO28" s="11"/>
      <c r="AP28" s="6"/>
      <c r="AQ28" s="67"/>
      <c r="AR28" s="50"/>
      <c r="AS28" s="50"/>
      <c r="AT28" s="63"/>
      <c r="AU28" s="12"/>
    </row>
    <row r="29" spans="1:47" s="3" customFormat="1" ht="12.75">
      <c r="A29" s="8"/>
      <c r="B29" s="600"/>
      <c r="C29" s="601"/>
      <c r="D29" s="1010"/>
      <c r="E29" s="1010"/>
      <c r="F29" s="31"/>
      <c r="G29" s="10"/>
      <c r="H29" s="11"/>
      <c r="I29" s="6"/>
      <c r="J29" s="53"/>
      <c r="K29" s="126"/>
      <c r="L29" s="126"/>
      <c r="M29" s="117"/>
      <c r="N29" s="678"/>
      <c r="O29" s="679"/>
      <c r="P29" s="688"/>
      <c r="Q29" s="1066"/>
      <c r="R29" s="126"/>
      <c r="S29" s="126"/>
      <c r="T29" s="117"/>
      <c r="U29" s="672" t="s">
        <v>536</v>
      </c>
      <c r="V29" s="682"/>
      <c r="W29" s="673"/>
      <c r="X29" s="1065"/>
      <c r="Y29" s="126"/>
      <c r="Z29" s="31"/>
      <c r="AA29" s="10"/>
      <c r="AB29" s="11"/>
      <c r="AC29" s="11"/>
      <c r="AD29" s="53"/>
      <c r="AE29" s="126"/>
      <c r="AF29" s="255"/>
      <c r="AG29" s="13"/>
      <c r="AH29" s="13"/>
      <c r="AI29" s="11"/>
      <c r="AJ29" s="74"/>
      <c r="AK29" s="126"/>
      <c r="AL29" s="31"/>
      <c r="AM29" s="10"/>
      <c r="AN29" s="11"/>
      <c r="AO29" s="11"/>
      <c r="AP29" s="6"/>
      <c r="AQ29" s="67"/>
      <c r="AR29" s="50"/>
      <c r="AS29" s="50"/>
      <c r="AT29" s="63"/>
      <c r="AU29" s="12"/>
    </row>
    <row r="30" spans="1:47" s="3" customFormat="1" ht="12.75">
      <c r="A30" s="8"/>
      <c r="B30" s="600"/>
      <c r="C30" s="601"/>
      <c r="D30" s="1010"/>
      <c r="E30" s="1010"/>
      <c r="F30" s="31"/>
      <c r="G30" s="10"/>
      <c r="H30" s="11"/>
      <c r="I30" s="6"/>
      <c r="J30" s="53"/>
      <c r="K30" s="126"/>
      <c r="L30" s="126"/>
      <c r="M30" s="117"/>
      <c r="N30" s="678"/>
      <c r="O30" s="679"/>
      <c r="P30" s="688"/>
      <c r="Q30" s="1066"/>
      <c r="R30" s="126"/>
      <c r="S30" s="126"/>
      <c r="T30" s="117"/>
      <c r="U30" s="672" t="s">
        <v>534</v>
      </c>
      <c r="V30" s="682"/>
      <c r="W30" s="673"/>
      <c r="X30" s="1065"/>
      <c r="Y30" s="126"/>
      <c r="Z30" s="31"/>
      <c r="AA30" s="10"/>
      <c r="AB30" s="11"/>
      <c r="AC30" s="11"/>
      <c r="AD30" s="53"/>
      <c r="AE30" s="126"/>
      <c r="AF30" s="255"/>
      <c r="AG30" s="13"/>
      <c r="AH30" s="13"/>
      <c r="AI30" s="11"/>
      <c r="AJ30" s="74"/>
      <c r="AK30" s="126"/>
      <c r="AL30" s="31"/>
      <c r="AM30" s="10"/>
      <c r="AN30" s="11"/>
      <c r="AO30" s="11"/>
      <c r="AP30" s="6"/>
      <c r="AQ30" s="67"/>
      <c r="AR30" s="50"/>
      <c r="AS30" s="50"/>
      <c r="AT30" s="63"/>
      <c r="AU30" s="12"/>
    </row>
    <row r="31" spans="1:47" s="3" customFormat="1" ht="12.75">
      <c r="A31" s="8"/>
      <c r="B31" s="600"/>
      <c r="C31" s="601"/>
      <c r="D31" s="1010"/>
      <c r="E31" s="1010"/>
      <c r="F31" s="31"/>
      <c r="G31" s="10"/>
      <c r="H31" s="11"/>
      <c r="I31" s="6"/>
      <c r="J31" s="53"/>
      <c r="K31" s="126"/>
      <c r="L31" s="126"/>
      <c r="M31" s="117"/>
      <c r="N31" s="678"/>
      <c r="O31" s="679"/>
      <c r="P31" s="688"/>
      <c r="Q31" s="680"/>
      <c r="R31" s="126"/>
      <c r="S31" s="126"/>
      <c r="T31" s="117"/>
      <c r="U31" s="672" t="s">
        <v>537</v>
      </c>
      <c r="V31" s="682" t="s">
        <v>385</v>
      </c>
      <c r="W31" s="673">
        <v>14</v>
      </c>
      <c r="X31" s="1075">
        <v>2500</v>
      </c>
      <c r="Y31" s="126"/>
      <c r="Z31" s="31"/>
      <c r="AA31" s="10"/>
      <c r="AB31" s="11"/>
      <c r="AC31" s="11"/>
      <c r="AD31" s="53"/>
      <c r="AE31" s="126"/>
      <c r="AF31" s="255"/>
      <c r="AG31" s="13"/>
      <c r="AH31" s="13"/>
      <c r="AI31" s="11"/>
      <c r="AJ31" s="74"/>
      <c r="AK31" s="126"/>
      <c r="AL31" s="31"/>
      <c r="AM31" s="10"/>
      <c r="AN31" s="11"/>
      <c r="AO31" s="11"/>
      <c r="AP31" s="6"/>
      <c r="AQ31" s="67"/>
      <c r="AR31" s="50"/>
      <c r="AS31" s="50"/>
      <c r="AT31" s="63"/>
      <c r="AU31" s="12"/>
    </row>
    <row r="32" spans="1:47" s="18" customFormat="1" ht="12.75" customHeight="1">
      <c r="A32" s="8"/>
      <c r="B32" s="866"/>
      <c r="C32" s="948"/>
      <c r="D32" s="1323"/>
      <c r="E32" s="1011"/>
      <c r="F32" s="597"/>
      <c r="G32" s="17"/>
      <c r="H32" s="19"/>
      <c r="I32" s="19"/>
      <c r="J32" s="56"/>
      <c r="K32" s="127"/>
      <c r="L32" s="127"/>
      <c r="M32" s="384"/>
      <c r="N32" s="692"/>
      <c r="O32" s="694"/>
      <c r="P32" s="693"/>
      <c r="Q32" s="878"/>
      <c r="R32" s="127"/>
      <c r="S32" s="127"/>
      <c r="T32" s="745"/>
      <c r="U32" s="669"/>
      <c r="V32" s="704"/>
      <c r="W32" s="670"/>
      <c r="X32" s="705"/>
      <c r="Y32" s="127"/>
      <c r="Z32" s="384"/>
      <c r="AA32" s="17"/>
      <c r="AB32" s="19"/>
      <c r="AC32" s="19"/>
      <c r="AD32" s="56"/>
      <c r="AE32" s="127"/>
      <c r="AF32" s="597"/>
      <c r="AG32" s="21"/>
      <c r="AH32" s="21"/>
      <c r="AI32" s="19"/>
      <c r="AJ32" s="199"/>
      <c r="AK32" s="127"/>
      <c r="AL32" s="384"/>
      <c r="AM32" s="17"/>
      <c r="AN32" s="19"/>
      <c r="AO32" s="19"/>
      <c r="AQ32" s="93"/>
      <c r="AR32" s="51"/>
      <c r="AS32" s="51"/>
      <c r="AT32" s="64"/>
      <c r="AU32" s="189"/>
    </row>
    <row r="33" spans="1:47" s="3" customFormat="1" ht="12.75">
      <c r="A33" s="8"/>
      <c r="B33" s="600">
        <v>5</v>
      </c>
      <c r="C33" s="601" t="s">
        <v>123</v>
      </c>
      <c r="D33" s="1010" t="s">
        <v>123</v>
      </c>
      <c r="E33" s="1010"/>
      <c r="F33" s="118" t="s">
        <v>482</v>
      </c>
      <c r="G33" s="1122"/>
      <c r="H33" s="1123"/>
      <c r="I33" s="1123"/>
      <c r="J33" s="1448"/>
      <c r="K33" s="126"/>
      <c r="L33" s="126"/>
      <c r="M33" s="31"/>
      <c r="N33" s="10"/>
      <c r="O33" s="11"/>
      <c r="P33" s="6"/>
      <c r="Q33" s="53"/>
      <c r="R33" s="126"/>
      <c r="S33" s="126"/>
      <c r="T33" s="255"/>
      <c r="U33" s="10"/>
      <c r="V33" s="11"/>
      <c r="W33" s="11"/>
      <c r="X33" s="53"/>
      <c r="Y33" s="126"/>
      <c r="Z33" s="31"/>
      <c r="AA33" s="10"/>
      <c r="AB33" s="11"/>
      <c r="AC33" s="11"/>
      <c r="AD33" s="53"/>
      <c r="AE33" s="126"/>
      <c r="AF33" s="255"/>
      <c r="AG33" s="13"/>
      <c r="AH33" s="13"/>
      <c r="AI33" s="11"/>
      <c r="AJ33" s="74"/>
      <c r="AK33" s="126" t="s">
        <v>123</v>
      </c>
      <c r="AL33" s="118" t="s">
        <v>125</v>
      </c>
      <c r="AM33" s="10" t="s">
        <v>79</v>
      </c>
      <c r="AN33" s="11"/>
      <c r="AO33" s="11"/>
      <c r="AP33" s="6"/>
      <c r="AQ33" s="67"/>
      <c r="AR33" s="6"/>
      <c r="AS33" s="123"/>
      <c r="AT33" s="123"/>
      <c r="AU33" s="12"/>
    </row>
    <row r="34" spans="1:47" s="3" customFormat="1" ht="12.75" customHeight="1">
      <c r="A34" s="8"/>
      <c r="B34" s="395"/>
      <c r="C34" s="601"/>
      <c r="D34" s="1010"/>
      <c r="E34" s="1010"/>
      <c r="F34" s="888" t="s">
        <v>241</v>
      </c>
      <c r="G34" s="841"/>
      <c r="H34" s="870"/>
      <c r="I34" s="871"/>
      <c r="J34" s="826"/>
      <c r="K34" s="126"/>
      <c r="L34" s="126"/>
      <c r="M34" s="31"/>
      <c r="N34" s="10"/>
      <c r="O34" s="11"/>
      <c r="P34" s="6"/>
      <c r="Q34" s="53"/>
      <c r="R34" s="126"/>
      <c r="S34" s="126"/>
      <c r="T34" s="31"/>
      <c r="U34" s="10"/>
      <c r="V34" s="6"/>
      <c r="W34" s="11"/>
      <c r="X34" s="53"/>
      <c r="Y34" s="126"/>
      <c r="Z34" s="31"/>
      <c r="AA34" s="10"/>
      <c r="AB34" s="11"/>
      <c r="AC34" s="11"/>
      <c r="AD34" s="53"/>
      <c r="AE34" s="126"/>
      <c r="AF34" s="255"/>
      <c r="AG34" s="13"/>
      <c r="AH34" s="13"/>
      <c r="AI34" s="11"/>
      <c r="AJ34" s="74"/>
      <c r="AK34" s="126"/>
      <c r="AL34" s="118"/>
      <c r="AM34" s="10" t="s">
        <v>512</v>
      </c>
      <c r="AN34" s="11" t="s">
        <v>385</v>
      </c>
      <c r="AO34" s="11">
        <v>12</v>
      </c>
      <c r="AP34" s="6" t="s">
        <v>315</v>
      </c>
      <c r="AQ34" s="67"/>
      <c r="AR34" s="6"/>
      <c r="AS34" s="63"/>
      <c r="AT34" s="63"/>
      <c r="AU34" s="12"/>
    </row>
    <row r="35" spans="1:47" s="3" customFormat="1" ht="12.75" customHeight="1" thickBot="1">
      <c r="A35" s="8"/>
      <c r="B35" s="907"/>
      <c r="C35" s="949"/>
      <c r="D35" s="1358"/>
      <c r="E35" s="1677"/>
      <c r="F35" s="746"/>
      <c r="G35" s="1427"/>
      <c r="H35" s="1424"/>
      <c r="I35" s="1425"/>
      <c r="J35" s="1426"/>
      <c r="K35" s="128"/>
      <c r="L35" s="128"/>
      <c r="M35" s="385"/>
      <c r="N35" s="78"/>
      <c r="O35" s="79"/>
      <c r="P35" s="77"/>
      <c r="Q35" s="76"/>
      <c r="R35" s="128"/>
      <c r="S35" s="128"/>
      <c r="T35" s="385"/>
      <c r="U35" s="78"/>
      <c r="V35" s="77"/>
      <c r="W35" s="79"/>
      <c r="X35" s="76"/>
      <c r="Y35" s="128"/>
      <c r="Z35" s="385"/>
      <c r="AA35" s="78"/>
      <c r="AB35" s="79"/>
      <c r="AC35" s="79"/>
      <c r="AD35" s="76"/>
      <c r="AE35" s="128"/>
      <c r="AF35" s="754"/>
      <c r="AG35" s="195"/>
      <c r="AH35" s="196"/>
      <c r="AI35" s="197"/>
      <c r="AJ35" s="205"/>
      <c r="AK35" s="128"/>
      <c r="AL35" s="385"/>
      <c r="AM35" s="78"/>
      <c r="AN35" s="79"/>
      <c r="AO35" s="79"/>
      <c r="AP35" s="80"/>
      <c r="AQ35" s="87"/>
      <c r="AR35" s="77"/>
      <c r="AS35" s="83"/>
      <c r="AT35" s="83"/>
      <c r="AU35" s="84"/>
    </row>
    <row r="36" spans="1:47" s="3" customFormat="1" ht="13.5" thickTop="1">
      <c r="A36" s="8"/>
      <c r="B36" s="600">
        <v>6</v>
      </c>
      <c r="C36" s="601" t="s">
        <v>126</v>
      </c>
      <c r="D36" s="1010"/>
      <c r="E36" s="1010"/>
      <c r="F36" s="31"/>
      <c r="G36" s="10"/>
      <c r="H36" s="11"/>
      <c r="I36" s="6"/>
      <c r="J36" s="53"/>
      <c r="K36" s="126"/>
      <c r="L36" s="126"/>
      <c r="M36" s="31"/>
      <c r="N36" s="10"/>
      <c r="O36" s="11"/>
      <c r="P36" s="6"/>
      <c r="Q36" s="53"/>
      <c r="R36" s="126"/>
      <c r="S36" s="126"/>
      <c r="T36" s="31"/>
      <c r="U36" s="10"/>
      <c r="V36" s="6"/>
      <c r="W36" s="11"/>
      <c r="X36" s="53"/>
      <c r="Y36" s="126"/>
      <c r="Z36" s="255"/>
      <c r="AA36" s="10"/>
      <c r="AB36" s="11"/>
      <c r="AC36" s="11"/>
      <c r="AD36" s="53"/>
      <c r="AE36" s="126" t="s">
        <v>126</v>
      </c>
      <c r="AF36" s="255" t="s">
        <v>289</v>
      </c>
      <c r="AG36" s="13"/>
      <c r="AH36" s="13"/>
      <c r="AI36" s="11"/>
      <c r="AJ36" s="74"/>
      <c r="AK36" s="126"/>
      <c r="AL36" s="118"/>
      <c r="AM36" s="10"/>
      <c r="AN36" s="11"/>
      <c r="AO36" s="11"/>
      <c r="AP36" s="6"/>
      <c r="AQ36" s="214"/>
      <c r="AR36" s="60"/>
      <c r="AS36" s="50"/>
      <c r="AT36" s="63"/>
      <c r="AU36" s="12"/>
    </row>
    <row r="37" spans="1:47" s="3" customFormat="1" ht="12.75">
      <c r="A37" s="8"/>
      <c r="B37" s="395"/>
      <c r="C37" s="601"/>
      <c r="D37" s="1010"/>
      <c r="E37" s="1010"/>
      <c r="F37" s="31"/>
      <c r="G37" s="10"/>
      <c r="H37" s="11"/>
      <c r="I37" s="6"/>
      <c r="J37" s="53"/>
      <c r="K37" s="126"/>
      <c r="L37" s="126"/>
      <c r="M37" s="31"/>
      <c r="N37" s="10"/>
      <c r="O37" s="11"/>
      <c r="P37" s="6"/>
      <c r="Q37" s="53"/>
      <c r="R37" s="126"/>
      <c r="S37" s="126"/>
      <c r="T37" s="31"/>
      <c r="U37" s="10"/>
      <c r="V37" s="6"/>
      <c r="W37" s="11"/>
      <c r="X37" s="53"/>
      <c r="Y37" s="126"/>
      <c r="Z37" s="31"/>
      <c r="AA37" s="10"/>
      <c r="AB37" s="11"/>
      <c r="AC37" s="11"/>
      <c r="AD37" s="53"/>
      <c r="AE37" s="126"/>
      <c r="AF37" s="255"/>
      <c r="AG37" s="13"/>
      <c r="AH37" s="13"/>
      <c r="AI37" s="11"/>
      <c r="AJ37" s="74"/>
      <c r="AK37" s="126"/>
      <c r="AL37" s="118"/>
      <c r="AM37" s="10"/>
      <c r="AN37" s="11"/>
      <c r="AO37" s="11"/>
      <c r="AP37" s="6"/>
      <c r="AQ37" s="67"/>
      <c r="AR37" s="50"/>
      <c r="AS37" s="50"/>
      <c r="AT37" s="63"/>
      <c r="AU37" s="12"/>
    </row>
    <row r="38" spans="1:47" s="18" customFormat="1" ht="12.75">
      <c r="A38" s="1247"/>
      <c r="B38" s="866"/>
      <c r="C38" s="948"/>
      <c r="D38" s="1011"/>
      <c r="E38" s="1011"/>
      <c r="F38" s="745"/>
      <c r="G38" s="17"/>
      <c r="H38" s="19"/>
      <c r="J38" s="56"/>
      <c r="K38" s="127"/>
      <c r="L38" s="127"/>
      <c r="M38" s="384"/>
      <c r="N38" s="17"/>
      <c r="O38" s="19"/>
      <c r="Q38" s="56"/>
      <c r="R38" s="127"/>
      <c r="S38" s="127"/>
      <c r="T38" s="384"/>
      <c r="U38" s="17"/>
      <c r="W38" s="19"/>
      <c r="X38" s="56"/>
      <c r="Y38" s="127"/>
      <c r="Z38" s="384"/>
      <c r="AA38" s="17"/>
      <c r="AB38" s="19"/>
      <c r="AC38" s="19"/>
      <c r="AD38" s="56"/>
      <c r="AE38" s="127"/>
      <c r="AF38" s="597"/>
      <c r="AG38" s="21"/>
      <c r="AH38" s="21"/>
      <c r="AI38" s="19"/>
      <c r="AJ38" s="199"/>
      <c r="AK38" s="127"/>
      <c r="AL38" s="384"/>
      <c r="AM38" s="17"/>
      <c r="AN38" s="19"/>
      <c r="AO38" s="19"/>
      <c r="AQ38" s="93"/>
      <c r="AR38" s="51"/>
      <c r="AS38" s="51"/>
      <c r="AT38" s="64"/>
      <c r="AU38" s="20"/>
    </row>
    <row r="39" spans="1:47" s="3" customFormat="1" ht="12.75">
      <c r="A39" s="1247"/>
      <c r="B39" s="1678">
        <v>7</v>
      </c>
      <c r="C39" s="1418" t="s">
        <v>109</v>
      </c>
      <c r="D39" s="1010"/>
      <c r="E39" s="1010"/>
      <c r="F39" s="117"/>
      <c r="G39" s="10"/>
      <c r="H39" s="11"/>
      <c r="I39" s="6"/>
      <c r="J39" s="53"/>
      <c r="K39" s="126"/>
      <c r="L39" s="126"/>
      <c r="M39" s="31"/>
      <c r="N39" s="10"/>
      <c r="O39" s="11"/>
      <c r="P39" s="6"/>
      <c r="Q39" s="53"/>
      <c r="R39" s="126" t="s">
        <v>109</v>
      </c>
      <c r="S39" s="126"/>
      <c r="T39" s="1679" t="s">
        <v>596</v>
      </c>
      <c r="U39" s="10"/>
      <c r="V39" s="9"/>
      <c r="W39" s="11"/>
      <c r="X39" s="53"/>
      <c r="Y39" s="126"/>
      <c r="Z39" s="31"/>
      <c r="AA39" s="10"/>
      <c r="AB39" s="11"/>
      <c r="AC39" s="11"/>
      <c r="AD39" s="53"/>
      <c r="AE39" s="126"/>
      <c r="AF39" s="255"/>
      <c r="AG39" s="13"/>
      <c r="AH39" s="13"/>
      <c r="AI39" s="11"/>
      <c r="AJ39" s="74"/>
      <c r="AK39" s="126"/>
      <c r="AL39" s="118"/>
      <c r="AM39" s="10"/>
      <c r="AN39" s="11"/>
      <c r="AO39" s="11"/>
      <c r="AP39" s="6"/>
      <c r="AQ39" s="67"/>
      <c r="AR39" s="50"/>
      <c r="AS39" s="50"/>
      <c r="AT39" s="63"/>
      <c r="AU39" s="12"/>
    </row>
    <row r="40" spans="1:47" s="3" customFormat="1" ht="12.75">
      <c r="A40" s="1247"/>
      <c r="B40" s="395"/>
      <c r="C40" s="601"/>
      <c r="D40" s="1010"/>
      <c r="E40" s="1010"/>
      <c r="F40" s="117"/>
      <c r="G40" s="10"/>
      <c r="H40" s="11"/>
      <c r="I40" s="6"/>
      <c r="J40" s="53"/>
      <c r="K40" s="126"/>
      <c r="L40" s="126"/>
      <c r="M40" s="31"/>
      <c r="N40" s="10"/>
      <c r="O40" s="11"/>
      <c r="P40" s="6"/>
      <c r="Q40" s="53"/>
      <c r="R40" s="126"/>
      <c r="S40" s="126"/>
      <c r="T40" s="31"/>
      <c r="U40" s="10"/>
      <c r="V40" s="6"/>
      <c r="W40" s="11"/>
      <c r="X40" s="53"/>
      <c r="Y40" s="126"/>
      <c r="Z40" s="31"/>
      <c r="AA40" s="10"/>
      <c r="AB40" s="11"/>
      <c r="AC40" s="11"/>
      <c r="AD40" s="53"/>
      <c r="AE40" s="126"/>
      <c r="AF40" s="255"/>
      <c r="AG40" s="13"/>
      <c r="AH40" s="13"/>
      <c r="AI40" s="11"/>
      <c r="AJ40" s="74"/>
      <c r="AK40" s="126"/>
      <c r="AL40" s="118"/>
      <c r="AM40" s="10"/>
      <c r="AN40" s="11"/>
      <c r="AO40" s="11"/>
      <c r="AP40" s="6"/>
      <c r="AQ40" s="67"/>
      <c r="AR40" s="50"/>
      <c r="AS40" s="50"/>
      <c r="AT40" s="63"/>
      <c r="AU40" s="12"/>
    </row>
    <row r="41" spans="1:47" s="18" customFormat="1" ht="12.75">
      <c r="A41" s="1247"/>
      <c r="B41" s="866"/>
      <c r="C41" s="948"/>
      <c r="D41" s="1011"/>
      <c r="E41" s="1011"/>
      <c r="F41" s="745"/>
      <c r="G41" s="17"/>
      <c r="H41" s="19"/>
      <c r="J41" s="56"/>
      <c r="K41" s="127"/>
      <c r="L41" s="127"/>
      <c r="M41" s="384"/>
      <c r="N41" s="17"/>
      <c r="O41" s="19"/>
      <c r="Q41" s="56"/>
      <c r="R41" s="127"/>
      <c r="S41" s="127"/>
      <c r="T41" s="384"/>
      <c r="U41" s="17"/>
      <c r="W41" s="19"/>
      <c r="X41" s="56"/>
      <c r="Y41" s="127"/>
      <c r="Z41" s="384"/>
      <c r="AA41" s="17"/>
      <c r="AB41" s="19"/>
      <c r="AC41" s="19"/>
      <c r="AD41" s="56"/>
      <c r="AE41" s="127"/>
      <c r="AF41" s="597"/>
      <c r="AG41" s="21"/>
      <c r="AH41" s="21"/>
      <c r="AI41" s="19"/>
      <c r="AJ41" s="199"/>
      <c r="AK41" s="127"/>
      <c r="AL41" s="384"/>
      <c r="AM41" s="17"/>
      <c r="AN41" s="19"/>
      <c r="AO41" s="19"/>
      <c r="AQ41" s="93"/>
      <c r="AR41" s="51"/>
      <c r="AS41" s="51"/>
      <c r="AT41" s="64"/>
      <c r="AU41" s="20"/>
    </row>
    <row r="42" spans="1:47" s="3" customFormat="1" ht="12.75">
      <c r="A42" s="1806"/>
      <c r="B42" s="395">
        <v>8</v>
      </c>
      <c r="C42" s="601" t="s">
        <v>112</v>
      </c>
      <c r="D42" s="1010" t="s">
        <v>112</v>
      </c>
      <c r="E42" s="1010"/>
      <c r="F42" s="117" t="s">
        <v>481</v>
      </c>
      <c r="G42" s="10"/>
      <c r="H42" s="11"/>
      <c r="I42" s="6"/>
      <c r="J42" s="53"/>
      <c r="K42" s="126"/>
      <c r="L42" s="126"/>
      <c r="M42" s="31"/>
      <c r="N42" s="10"/>
      <c r="O42" s="11"/>
      <c r="P42" s="6"/>
      <c r="Q42" s="53"/>
      <c r="R42" s="126"/>
      <c r="S42" s="126"/>
      <c r="T42" s="224"/>
      <c r="U42" s="10"/>
      <c r="V42" s="6"/>
      <c r="W42" s="11"/>
      <c r="X42" s="53"/>
      <c r="Y42" s="126"/>
      <c r="Z42" s="31"/>
      <c r="AA42" s="10"/>
      <c r="AB42" s="11"/>
      <c r="AC42" s="11"/>
      <c r="AD42" s="53"/>
      <c r="AE42" s="126"/>
      <c r="AF42" s="255"/>
      <c r="AG42" s="13"/>
      <c r="AH42" s="13"/>
      <c r="AI42" s="11"/>
      <c r="AJ42" s="74"/>
      <c r="AK42" s="126"/>
      <c r="AL42" s="118"/>
      <c r="AM42" s="10"/>
      <c r="AN42" s="11"/>
      <c r="AO42" s="11"/>
      <c r="AP42" s="6"/>
      <c r="AQ42" s="67"/>
      <c r="AR42" s="50"/>
      <c r="AS42" s="50"/>
      <c r="AT42" s="63"/>
      <c r="AU42" s="12"/>
    </row>
    <row r="43" spans="1:47" s="3" customFormat="1" ht="12.75">
      <c r="A43" s="1247"/>
      <c r="B43" s="395"/>
      <c r="C43" s="601"/>
      <c r="D43" s="1010"/>
      <c r="E43" s="1010"/>
      <c r="F43" s="117" t="s">
        <v>241</v>
      </c>
      <c r="G43" s="10"/>
      <c r="H43" s="11"/>
      <c r="I43" s="6"/>
      <c r="J43" s="53"/>
      <c r="K43" s="126"/>
      <c r="L43" s="126"/>
      <c r="M43" s="31"/>
      <c r="N43" s="10"/>
      <c r="O43" s="11"/>
      <c r="P43" s="6"/>
      <c r="Q43" s="53"/>
      <c r="R43" s="126"/>
      <c r="S43" s="126"/>
      <c r="T43" s="31"/>
      <c r="U43" s="10"/>
      <c r="V43" s="6"/>
      <c r="W43" s="11"/>
      <c r="X43" s="53"/>
      <c r="Y43" s="126"/>
      <c r="Z43" s="31"/>
      <c r="AA43" s="10"/>
      <c r="AB43" s="11"/>
      <c r="AC43" s="11"/>
      <c r="AD43" s="53"/>
      <c r="AE43" s="126"/>
      <c r="AF43" s="255"/>
      <c r="AG43" s="13"/>
      <c r="AH43" s="13"/>
      <c r="AI43" s="11"/>
      <c r="AJ43" s="74"/>
      <c r="AK43" s="126"/>
      <c r="AL43" s="118"/>
      <c r="AM43" s="10"/>
      <c r="AN43" s="11"/>
      <c r="AO43" s="11"/>
      <c r="AP43" s="6"/>
      <c r="AQ43" s="67"/>
      <c r="AR43" s="50"/>
      <c r="AS43" s="50"/>
      <c r="AT43" s="63"/>
      <c r="AU43" s="12"/>
    </row>
    <row r="44" spans="1:47" s="18" customFormat="1" ht="12.75">
      <c r="A44" s="1247"/>
      <c r="B44" s="866"/>
      <c r="C44" s="948"/>
      <c r="D44" s="1011"/>
      <c r="E44" s="1011"/>
      <c r="F44" s="745"/>
      <c r="G44" s="17"/>
      <c r="H44" s="19"/>
      <c r="J44" s="56"/>
      <c r="K44" s="127"/>
      <c r="L44" s="127"/>
      <c r="M44" s="384"/>
      <c r="N44" s="17"/>
      <c r="O44" s="19"/>
      <c r="Q44" s="56"/>
      <c r="R44" s="127"/>
      <c r="S44" s="127"/>
      <c r="T44" s="384"/>
      <c r="U44" s="17"/>
      <c r="W44" s="19"/>
      <c r="X44" s="56"/>
      <c r="Y44" s="127"/>
      <c r="Z44" s="384"/>
      <c r="AA44" s="17"/>
      <c r="AB44" s="19"/>
      <c r="AC44" s="19"/>
      <c r="AD44" s="56"/>
      <c r="AE44" s="127"/>
      <c r="AF44" s="597"/>
      <c r="AG44" s="21"/>
      <c r="AH44" s="21"/>
      <c r="AI44" s="19"/>
      <c r="AJ44" s="199"/>
      <c r="AK44" s="127"/>
      <c r="AL44" s="384"/>
      <c r="AM44" s="17"/>
      <c r="AN44" s="19"/>
      <c r="AO44" s="19"/>
      <c r="AQ44" s="93"/>
      <c r="AR44" s="51"/>
      <c r="AS44" s="51"/>
      <c r="AT44" s="64"/>
      <c r="AU44" s="20"/>
    </row>
    <row r="45" spans="1:47" s="3" customFormat="1" ht="12.75">
      <c r="A45" s="1247"/>
      <c r="B45" s="395">
        <v>9</v>
      </c>
      <c r="C45" s="601" t="s">
        <v>115</v>
      </c>
      <c r="D45" s="1010"/>
      <c r="E45" s="1010"/>
      <c r="F45" s="117"/>
      <c r="G45" s="10"/>
      <c r="H45" s="11"/>
      <c r="I45" s="6"/>
      <c r="J45" s="53"/>
      <c r="K45" s="126" t="s">
        <v>115</v>
      </c>
      <c r="L45" s="126"/>
      <c r="M45" s="31" t="s">
        <v>433</v>
      </c>
      <c r="N45" s="10"/>
      <c r="O45" s="11"/>
      <c r="P45" s="6"/>
      <c r="Q45" s="53"/>
      <c r="R45" s="126" t="s">
        <v>115</v>
      </c>
      <c r="S45" s="126" t="s">
        <v>920</v>
      </c>
      <c r="T45" s="31" t="s">
        <v>295</v>
      </c>
      <c r="U45" s="10"/>
      <c r="V45" s="9"/>
      <c r="W45" s="11"/>
      <c r="X45" s="53"/>
      <c r="Y45" s="126"/>
      <c r="Z45" s="31"/>
      <c r="AA45" s="10"/>
      <c r="AB45" s="11"/>
      <c r="AC45" s="11"/>
      <c r="AD45" s="53"/>
      <c r="AE45" s="126"/>
      <c r="AF45" s="255"/>
      <c r="AG45" s="13"/>
      <c r="AH45" s="13"/>
      <c r="AI45" s="11"/>
      <c r="AJ45" s="74"/>
      <c r="AK45" s="126"/>
      <c r="AL45" s="118"/>
      <c r="AM45" s="10"/>
      <c r="AN45" s="11"/>
      <c r="AO45" s="11"/>
      <c r="AP45" s="6"/>
      <c r="AQ45" s="67"/>
      <c r="AR45" s="50"/>
      <c r="AS45" s="50"/>
      <c r="AT45" s="63"/>
      <c r="AU45" s="12"/>
    </row>
    <row r="46" spans="1:47" s="3" customFormat="1" ht="12.75">
      <c r="A46" s="1247"/>
      <c r="B46" s="395"/>
      <c r="C46" s="601"/>
      <c r="D46" s="1010"/>
      <c r="E46" s="1010"/>
      <c r="F46" s="117"/>
      <c r="G46" s="10"/>
      <c r="H46" s="11"/>
      <c r="I46" s="6"/>
      <c r="J46" s="53"/>
      <c r="K46" s="126"/>
      <c r="L46" s="126"/>
      <c r="M46" s="31"/>
      <c r="N46" s="10"/>
      <c r="O46" s="11"/>
      <c r="P46" s="6"/>
      <c r="Q46" s="53"/>
      <c r="R46" s="126"/>
      <c r="S46" s="126"/>
      <c r="T46" s="31" t="s">
        <v>242</v>
      </c>
      <c r="U46" s="10"/>
      <c r="V46" s="9"/>
      <c r="W46" s="11"/>
      <c r="X46" s="53"/>
      <c r="Y46" s="126"/>
      <c r="Z46" s="31"/>
      <c r="AA46" s="10"/>
      <c r="AB46" s="11"/>
      <c r="AC46" s="11"/>
      <c r="AD46" s="53"/>
      <c r="AE46" s="126"/>
      <c r="AF46" s="255"/>
      <c r="AG46" s="13"/>
      <c r="AH46" s="13"/>
      <c r="AI46" s="11"/>
      <c r="AJ46" s="74"/>
      <c r="AK46" s="126"/>
      <c r="AL46" s="118"/>
      <c r="AM46" s="10"/>
      <c r="AN46" s="11"/>
      <c r="AO46" s="11"/>
      <c r="AP46" s="6"/>
      <c r="AQ46" s="67"/>
      <c r="AR46" s="50"/>
      <c r="AS46" s="50"/>
      <c r="AT46" s="63"/>
      <c r="AU46" s="12"/>
    </row>
    <row r="47" spans="1:47" s="18" customFormat="1" ht="12.75">
      <c r="A47" s="1247"/>
      <c r="B47" s="866"/>
      <c r="C47" s="948"/>
      <c r="D47" s="1011"/>
      <c r="E47" s="1011"/>
      <c r="F47" s="745"/>
      <c r="G47" s="17"/>
      <c r="H47" s="19"/>
      <c r="J47" s="56"/>
      <c r="K47" s="127"/>
      <c r="L47" s="127"/>
      <c r="M47" s="384"/>
      <c r="N47" s="17"/>
      <c r="O47" s="19"/>
      <c r="Q47" s="56"/>
      <c r="R47" s="127"/>
      <c r="S47" s="127"/>
      <c r="T47" s="384"/>
      <c r="U47" s="17"/>
      <c r="V47" s="19"/>
      <c r="W47" s="19"/>
      <c r="X47" s="56"/>
      <c r="Y47" s="127"/>
      <c r="Z47" s="384"/>
      <c r="AA47" s="17"/>
      <c r="AB47" s="19"/>
      <c r="AC47" s="19"/>
      <c r="AD47" s="56"/>
      <c r="AE47" s="127"/>
      <c r="AF47" s="597"/>
      <c r="AG47" s="21"/>
      <c r="AH47" s="21"/>
      <c r="AI47" s="19"/>
      <c r="AJ47" s="199"/>
      <c r="AK47" s="127"/>
      <c r="AL47" s="384"/>
      <c r="AM47" s="17"/>
      <c r="AN47" s="19"/>
      <c r="AO47" s="19"/>
      <c r="AQ47" s="93"/>
      <c r="AR47" s="51"/>
      <c r="AS47" s="51"/>
      <c r="AT47" s="64"/>
      <c r="AU47" s="20"/>
    </row>
    <row r="48" spans="1:47" s="3" customFormat="1" ht="12.75">
      <c r="A48" s="1807"/>
      <c r="B48" s="395">
        <v>10</v>
      </c>
      <c r="C48" s="601" t="s">
        <v>117</v>
      </c>
      <c r="D48" s="1010"/>
      <c r="E48" s="1010"/>
      <c r="F48" s="117"/>
      <c r="G48" s="394"/>
      <c r="H48" s="395"/>
      <c r="I48" s="292"/>
      <c r="J48" s="381"/>
      <c r="K48" s="292"/>
      <c r="L48" s="292"/>
      <c r="M48" s="117"/>
      <c r="N48" s="394"/>
      <c r="O48" s="395"/>
      <c r="P48" s="292"/>
      <c r="Q48" s="381"/>
      <c r="R48" s="1010"/>
      <c r="S48" s="1010"/>
      <c r="T48" s="117"/>
      <c r="U48" s="647"/>
      <c r="V48" s="649"/>
      <c r="W48" s="648"/>
      <c r="X48" s="650"/>
      <c r="Y48" s="1010" t="s">
        <v>117</v>
      </c>
      <c r="Z48" s="117" t="s">
        <v>479</v>
      </c>
      <c r="AA48" s="10"/>
      <c r="AB48" s="11"/>
      <c r="AC48" s="11"/>
      <c r="AD48" s="53"/>
      <c r="AE48" s="126"/>
      <c r="AF48" s="255"/>
      <c r="AG48" s="13"/>
      <c r="AH48" s="13"/>
      <c r="AI48" s="11"/>
      <c r="AJ48" s="74"/>
      <c r="AK48" s="126"/>
      <c r="AL48" s="118"/>
      <c r="AM48" s="10"/>
      <c r="AN48" s="11"/>
      <c r="AO48" s="11"/>
      <c r="AP48" s="6"/>
      <c r="AQ48" s="67"/>
      <c r="AR48" s="50"/>
      <c r="AS48" s="50"/>
      <c r="AT48" s="63"/>
      <c r="AU48" s="12"/>
    </row>
    <row r="49" spans="1:47" s="3" customFormat="1" ht="12.75">
      <c r="A49" s="1247"/>
      <c r="B49" s="395"/>
      <c r="C49" s="601"/>
      <c r="D49" s="1864"/>
      <c r="E49" s="1010"/>
      <c r="F49" s="243"/>
      <c r="G49" s="394"/>
      <c r="H49" s="395"/>
      <c r="I49" s="292"/>
      <c r="J49" s="381"/>
      <c r="K49" s="292"/>
      <c r="L49" s="292"/>
      <c r="M49" s="117"/>
      <c r="N49" s="394"/>
      <c r="O49" s="395"/>
      <c r="P49" s="292"/>
      <c r="Q49" s="381"/>
      <c r="R49" s="1010"/>
      <c r="S49" s="1010"/>
      <c r="T49" s="117"/>
      <c r="U49" s="647"/>
      <c r="V49" s="649"/>
      <c r="W49" s="648"/>
      <c r="X49" s="650"/>
      <c r="Y49" s="1010"/>
      <c r="Z49" s="117"/>
      <c r="AA49" s="10"/>
      <c r="AB49" s="11"/>
      <c r="AC49" s="11"/>
      <c r="AD49" s="53"/>
      <c r="AE49" s="126"/>
      <c r="AF49" s="255"/>
      <c r="AG49" s="13"/>
      <c r="AH49" s="13"/>
      <c r="AI49" s="11"/>
      <c r="AJ49" s="74"/>
      <c r="AK49" s="126"/>
      <c r="AL49" s="118"/>
      <c r="AM49" s="10"/>
      <c r="AN49" s="11"/>
      <c r="AO49" s="11"/>
      <c r="AP49" s="6"/>
      <c r="AQ49" s="67"/>
      <c r="AR49" s="50"/>
      <c r="AS49" s="50"/>
      <c r="AT49" s="63"/>
      <c r="AU49" s="12"/>
    </row>
    <row r="50" spans="1:47" s="18" customFormat="1" ht="13.5" thickBot="1">
      <c r="A50" s="1247"/>
      <c r="B50" s="866"/>
      <c r="C50" s="948"/>
      <c r="D50" s="1011"/>
      <c r="E50" s="1011"/>
      <c r="F50" s="117"/>
      <c r="G50" s="394"/>
      <c r="H50" s="395"/>
      <c r="I50" s="292"/>
      <c r="J50" s="381"/>
      <c r="K50" s="292"/>
      <c r="L50" s="292"/>
      <c r="M50" s="117"/>
      <c r="N50" s="394"/>
      <c r="O50" s="395"/>
      <c r="P50" s="292"/>
      <c r="Q50" s="381"/>
      <c r="R50" s="1010"/>
      <c r="S50" s="1010"/>
      <c r="T50" s="117"/>
      <c r="U50" s="660"/>
      <c r="V50" s="662"/>
      <c r="W50" s="661"/>
      <c r="X50" s="1076"/>
      <c r="Y50" s="1011"/>
      <c r="Z50" s="745"/>
      <c r="AA50" s="17"/>
      <c r="AB50" s="19"/>
      <c r="AC50" s="19"/>
      <c r="AD50" s="56"/>
      <c r="AE50" s="127"/>
      <c r="AF50" s="597"/>
      <c r="AG50" s="21"/>
      <c r="AH50" s="21"/>
      <c r="AI50" s="19"/>
      <c r="AJ50" s="199"/>
      <c r="AK50" s="127"/>
      <c r="AL50" s="384"/>
      <c r="AM50" s="17"/>
      <c r="AN50" s="19"/>
      <c r="AO50" s="19"/>
      <c r="AQ50" s="93"/>
      <c r="AR50" s="51"/>
      <c r="AS50" s="51"/>
      <c r="AT50" s="64"/>
      <c r="AU50" s="20"/>
    </row>
    <row r="51" spans="1:47" s="3" customFormat="1" ht="13.5" thickTop="1">
      <c r="A51" s="1806"/>
      <c r="B51" s="1678">
        <v>11</v>
      </c>
      <c r="C51" s="1418" t="s">
        <v>119</v>
      </c>
      <c r="D51" s="1010"/>
      <c r="E51" s="1010"/>
      <c r="F51" s="1154"/>
      <c r="G51" s="736"/>
      <c r="H51" s="735"/>
      <c r="I51" s="737"/>
      <c r="J51" s="734"/>
      <c r="K51" s="1077"/>
      <c r="L51" s="1077"/>
      <c r="M51" s="1154"/>
      <c r="N51" s="1157"/>
      <c r="O51" s="1158"/>
      <c r="P51" s="1159"/>
      <c r="Q51" s="1160"/>
      <c r="R51" s="1078" t="s">
        <v>119</v>
      </c>
      <c r="S51" s="1078"/>
      <c r="T51" s="1154" t="s">
        <v>294</v>
      </c>
      <c r="U51" s="1157" t="s">
        <v>72</v>
      </c>
      <c r="V51" s="1159"/>
      <c r="W51" s="1158"/>
      <c r="X51" s="1160"/>
      <c r="Y51" s="1010"/>
      <c r="Z51" s="117"/>
      <c r="AA51" s="10"/>
      <c r="AB51" s="11"/>
      <c r="AC51" s="11"/>
      <c r="AD51" s="53"/>
      <c r="AE51" s="126"/>
      <c r="AF51" s="255"/>
      <c r="AG51" s="13"/>
      <c r="AH51" s="13"/>
      <c r="AI51" s="11"/>
      <c r="AJ51" s="74"/>
      <c r="AK51" s="126" t="s">
        <v>119</v>
      </c>
      <c r="AL51" s="255" t="s">
        <v>219</v>
      </c>
      <c r="AM51" s="10"/>
      <c r="AN51" s="11"/>
      <c r="AO51" s="11"/>
      <c r="AP51" s="6"/>
      <c r="AQ51" s="67"/>
      <c r="AR51" s="50"/>
      <c r="AS51" s="50"/>
      <c r="AT51" s="63"/>
      <c r="AU51" s="12"/>
    </row>
    <row r="52" spans="1:47" s="3" customFormat="1" ht="12.75">
      <c r="A52" s="1247"/>
      <c r="B52" s="395"/>
      <c r="C52" s="601"/>
      <c r="D52" s="1010"/>
      <c r="E52" s="1010"/>
      <c r="F52" s="1109"/>
      <c r="G52" s="394"/>
      <c r="H52" s="395"/>
      <c r="I52" s="292"/>
      <c r="J52" s="381"/>
      <c r="K52" s="292"/>
      <c r="L52" s="292"/>
      <c r="M52" s="1109"/>
      <c r="N52" s="647"/>
      <c r="O52" s="648"/>
      <c r="P52" s="649"/>
      <c r="Q52" s="1079"/>
      <c r="R52" s="1010"/>
      <c r="S52" s="1010"/>
      <c r="T52" s="1109"/>
      <c r="U52" s="647" t="s">
        <v>111</v>
      </c>
      <c r="V52" s="1732" t="s">
        <v>110</v>
      </c>
      <c r="W52" s="648">
        <v>18</v>
      </c>
      <c r="X52" s="1079">
        <v>400</v>
      </c>
      <c r="Y52" s="1010"/>
      <c r="Z52" s="117"/>
      <c r="AA52" s="10"/>
      <c r="AB52" s="11"/>
      <c r="AC52" s="11"/>
      <c r="AD52" s="53"/>
      <c r="AE52" s="126"/>
      <c r="AF52" s="255"/>
      <c r="AG52" s="13"/>
      <c r="AH52" s="13"/>
      <c r="AI52" s="11"/>
      <c r="AJ52" s="74"/>
      <c r="AK52" s="126"/>
      <c r="AL52" s="31"/>
      <c r="AM52" s="10"/>
      <c r="AN52" s="11"/>
      <c r="AO52" s="11"/>
      <c r="AP52" s="6"/>
      <c r="AQ52" s="67"/>
      <c r="AR52" s="50"/>
      <c r="AS52" s="50"/>
      <c r="AT52" s="63"/>
      <c r="AU52" s="12"/>
    </row>
    <row r="53" spans="1:47" s="3" customFormat="1" ht="12.75">
      <c r="A53" s="1247"/>
      <c r="B53" s="395"/>
      <c r="C53" s="601"/>
      <c r="D53" s="1010"/>
      <c r="E53" s="1010"/>
      <c r="F53" s="1109"/>
      <c r="G53" s="394"/>
      <c r="H53" s="395"/>
      <c r="I53" s="292"/>
      <c r="J53" s="381"/>
      <c r="K53" s="292"/>
      <c r="L53" s="292"/>
      <c r="M53" s="1109"/>
      <c r="N53" s="647"/>
      <c r="O53" s="648"/>
      <c r="P53" s="649"/>
      <c r="Q53" s="1079"/>
      <c r="R53" s="1010"/>
      <c r="S53" s="1010"/>
      <c r="T53" s="1109"/>
      <c r="U53" s="660" t="s">
        <v>318</v>
      </c>
      <c r="V53" s="662" t="s">
        <v>386</v>
      </c>
      <c r="W53" s="661">
        <v>10</v>
      </c>
      <c r="X53" s="1076">
        <v>150</v>
      </c>
      <c r="Y53" s="1010"/>
      <c r="Z53" s="117"/>
      <c r="AA53" s="10"/>
      <c r="AB53" s="11"/>
      <c r="AC53" s="11"/>
      <c r="AD53" s="53"/>
      <c r="AE53" s="126"/>
      <c r="AF53" s="255"/>
      <c r="AG53" s="13"/>
      <c r="AH53" s="13"/>
      <c r="AI53" s="11"/>
      <c r="AJ53" s="74"/>
      <c r="AK53" s="126"/>
      <c r="AL53" s="31"/>
      <c r="AM53" s="10"/>
      <c r="AN53" s="11"/>
      <c r="AO53" s="11"/>
      <c r="AP53" s="6"/>
      <c r="AQ53" s="67"/>
      <c r="AR53" s="50"/>
      <c r="AS53" s="50"/>
      <c r="AT53" s="63"/>
      <c r="AU53" s="12"/>
    </row>
    <row r="54" spans="1:47" s="18" customFormat="1" ht="12.75">
      <c r="A54" s="1247"/>
      <c r="B54" s="866"/>
      <c r="C54" s="948"/>
      <c r="D54" s="1011"/>
      <c r="E54" s="1011"/>
      <c r="F54" s="822"/>
      <c r="G54" s="865"/>
      <c r="H54" s="866"/>
      <c r="I54" s="869"/>
      <c r="J54" s="867"/>
      <c r="K54" s="869"/>
      <c r="L54" s="869"/>
      <c r="M54" s="1109"/>
      <c r="N54" s="394"/>
      <c r="O54" s="395"/>
      <c r="P54" s="292"/>
      <c r="Q54" s="381"/>
      <c r="R54" s="1010"/>
      <c r="S54" s="1010"/>
      <c r="T54" s="1109"/>
      <c r="U54" s="1039"/>
      <c r="V54" s="1040"/>
      <c r="W54" s="1041"/>
      <c r="X54" s="1161"/>
      <c r="Y54" s="1011"/>
      <c r="Z54" s="745"/>
      <c r="AA54" s="17"/>
      <c r="AB54" s="19"/>
      <c r="AC54" s="19"/>
      <c r="AD54" s="56"/>
      <c r="AE54" s="127"/>
      <c r="AF54" s="597"/>
      <c r="AG54" s="21"/>
      <c r="AH54" s="21"/>
      <c r="AI54" s="19"/>
      <c r="AJ54" s="199"/>
      <c r="AK54" s="127"/>
      <c r="AL54" s="384"/>
      <c r="AM54" s="17"/>
      <c r="AN54" s="19"/>
      <c r="AO54" s="19"/>
      <c r="AQ54" s="93"/>
      <c r="AR54" s="51"/>
      <c r="AS54" s="51"/>
      <c r="AT54" s="64"/>
      <c r="AU54" s="20"/>
    </row>
    <row r="55" spans="1:47" s="3" customFormat="1" ht="12.75">
      <c r="A55" s="1806"/>
      <c r="B55" s="395">
        <v>12</v>
      </c>
      <c r="C55" s="601" t="s">
        <v>123</v>
      </c>
      <c r="D55" s="1010"/>
      <c r="E55" s="1010"/>
      <c r="F55" s="1109"/>
      <c r="G55" s="612"/>
      <c r="H55" s="613"/>
      <c r="I55" s="614"/>
      <c r="J55" s="615"/>
      <c r="K55" s="292" t="s">
        <v>123</v>
      </c>
      <c r="L55" s="292"/>
      <c r="M55" s="1154" t="s">
        <v>433</v>
      </c>
      <c r="N55" s="1664" t="s">
        <v>26</v>
      </c>
      <c r="O55" s="1665"/>
      <c r="P55" s="1665"/>
      <c r="Q55" s="1666"/>
      <c r="R55" s="1012"/>
      <c r="S55" s="1012"/>
      <c r="T55" s="1154"/>
      <c r="U55" s="736"/>
      <c r="V55" s="735"/>
      <c r="W55" s="735"/>
      <c r="X55" s="734"/>
      <c r="Y55" s="1010"/>
      <c r="Z55" s="117"/>
      <c r="AA55" s="10"/>
      <c r="AB55" s="11"/>
      <c r="AC55" s="11"/>
      <c r="AD55" s="53"/>
      <c r="AE55" s="126"/>
      <c r="AF55" s="255"/>
      <c r="AG55" s="98"/>
      <c r="AH55" s="95"/>
      <c r="AI55" s="95"/>
      <c r="AJ55" s="241"/>
      <c r="AK55" s="126" t="s">
        <v>123</v>
      </c>
      <c r="AL55" s="118" t="s">
        <v>298</v>
      </c>
      <c r="AM55" s="10"/>
      <c r="AN55" s="11"/>
      <c r="AO55" s="11"/>
      <c r="AP55" s="50"/>
      <c r="AQ55" s="67"/>
      <c r="AR55" s="50"/>
      <c r="AS55" s="50"/>
      <c r="AT55" s="63"/>
      <c r="AU55" s="12"/>
    </row>
    <row r="56" spans="1:47" s="3" customFormat="1" ht="15" customHeight="1">
      <c r="A56" s="1247"/>
      <c r="B56" s="395"/>
      <c r="C56" s="601"/>
      <c r="D56" s="1010"/>
      <c r="E56" s="1010"/>
      <c r="F56" s="1109"/>
      <c r="G56" s="612"/>
      <c r="H56" s="613"/>
      <c r="I56" s="614"/>
      <c r="J56" s="1076"/>
      <c r="K56" s="292"/>
      <c r="L56" s="292"/>
      <c r="M56" s="1109"/>
      <c r="N56" s="660" t="s">
        <v>111</v>
      </c>
      <c r="O56" s="661" t="s">
        <v>386</v>
      </c>
      <c r="P56" s="661">
        <v>11</v>
      </c>
      <c r="Q56" s="1076">
        <v>150</v>
      </c>
      <c r="R56" s="1013"/>
      <c r="S56" s="1013"/>
      <c r="T56" s="1162"/>
      <c r="U56" s="909"/>
      <c r="V56" s="909"/>
      <c r="W56" s="909"/>
      <c r="X56" s="381"/>
      <c r="Y56" s="1010"/>
      <c r="Z56" s="117"/>
      <c r="AA56" s="10"/>
      <c r="AB56" s="11"/>
      <c r="AC56" s="11"/>
      <c r="AD56" s="53"/>
      <c r="AE56" s="126"/>
      <c r="AF56" s="255"/>
      <c r="AG56" s="10"/>
      <c r="AH56" s="11"/>
      <c r="AI56" s="11"/>
      <c r="AJ56" s="74"/>
      <c r="AK56" s="126"/>
      <c r="AL56" s="118"/>
      <c r="AM56" s="10"/>
      <c r="AN56" s="11"/>
      <c r="AO56" s="11"/>
      <c r="AP56" s="50"/>
      <c r="AQ56" s="67"/>
      <c r="AR56" s="50"/>
      <c r="AS56" s="50"/>
      <c r="AT56" s="63"/>
      <c r="AU56" s="12"/>
    </row>
    <row r="57" spans="1:47" s="3" customFormat="1" ht="13.5" thickBot="1">
      <c r="A57" s="1247"/>
      <c r="B57" s="907"/>
      <c r="C57" s="949"/>
      <c r="D57" s="1677"/>
      <c r="E57" s="1677"/>
      <c r="F57" s="1155"/>
      <c r="G57" s="895"/>
      <c r="H57" s="907"/>
      <c r="I57" s="1156"/>
      <c r="J57" s="908"/>
      <c r="K57" s="1036"/>
      <c r="L57" s="1036"/>
      <c r="M57" s="1155"/>
      <c r="N57" s="664"/>
      <c r="O57" s="665"/>
      <c r="P57" s="666"/>
      <c r="Q57" s="667"/>
      <c r="R57" s="1037"/>
      <c r="S57" s="1038"/>
      <c r="T57" s="1155"/>
      <c r="U57" s="895"/>
      <c r="V57" s="1156"/>
      <c r="W57" s="907"/>
      <c r="X57" s="908"/>
      <c r="Y57" s="1014"/>
      <c r="Z57" s="746"/>
      <c r="AA57" s="78"/>
      <c r="AB57" s="79"/>
      <c r="AC57" s="79"/>
      <c r="AD57" s="76"/>
      <c r="AE57" s="128"/>
      <c r="AF57" s="598"/>
      <c r="AG57" s="78"/>
      <c r="AH57" s="79"/>
      <c r="AI57" s="79"/>
      <c r="AJ57" s="200"/>
      <c r="AK57" s="128"/>
      <c r="AL57" s="385"/>
      <c r="AM57" s="78"/>
      <c r="AN57" s="79"/>
      <c r="AO57" s="79"/>
      <c r="AP57" s="80"/>
      <c r="AQ57" s="87"/>
      <c r="AR57" s="80"/>
      <c r="AS57" s="80"/>
      <c r="AT57" s="83"/>
      <c r="AU57" s="84"/>
    </row>
    <row r="58" spans="1:47" s="3" customFormat="1" ht="13.5" thickTop="1">
      <c r="A58" s="1247"/>
      <c r="B58" s="395">
        <v>13</v>
      </c>
      <c r="C58" s="601" t="s">
        <v>126</v>
      </c>
      <c r="D58" s="1010"/>
      <c r="E58" s="1010"/>
      <c r="F58" s="117"/>
      <c r="G58" s="11"/>
      <c r="H58" s="11"/>
      <c r="I58" s="6"/>
      <c r="J58" s="53"/>
      <c r="K58" s="126"/>
      <c r="L58" s="126"/>
      <c r="M58" s="31"/>
      <c r="N58" s="11"/>
      <c r="O58" s="11"/>
      <c r="P58" s="6"/>
      <c r="Q58" s="53"/>
      <c r="R58" s="126"/>
      <c r="S58" s="126"/>
      <c r="T58" s="31"/>
      <c r="U58" s="11"/>
      <c r="V58" s="9"/>
      <c r="W58" s="11"/>
      <c r="X58" s="53"/>
      <c r="Y58" s="126"/>
      <c r="Z58" s="31"/>
      <c r="AA58" s="11"/>
      <c r="AB58" s="11"/>
      <c r="AC58" s="11"/>
      <c r="AD58" s="53"/>
      <c r="AE58" s="126" t="s">
        <v>126</v>
      </c>
      <c r="AF58" s="255" t="s">
        <v>289</v>
      </c>
      <c r="AG58" s="13"/>
      <c r="AH58" s="13"/>
      <c r="AI58" s="11"/>
      <c r="AJ58" s="74"/>
      <c r="AK58" s="126"/>
      <c r="AL58" s="118"/>
      <c r="AM58" s="10"/>
      <c r="AN58" s="11"/>
      <c r="AO58" s="11"/>
      <c r="AP58" s="62"/>
      <c r="AQ58" s="209"/>
      <c r="AR58" s="54"/>
      <c r="AS58" s="54"/>
      <c r="AT58" s="65"/>
      <c r="AU58" s="172"/>
    </row>
    <row r="59" spans="1:47" s="3" customFormat="1" ht="12.75">
      <c r="A59" s="1247" t="s">
        <v>334</v>
      </c>
      <c r="B59" s="395"/>
      <c r="C59" s="601"/>
      <c r="D59" s="1010"/>
      <c r="E59" s="1010"/>
      <c r="F59" s="117"/>
      <c r="G59" s="11"/>
      <c r="H59" s="11"/>
      <c r="I59" s="6"/>
      <c r="J59" s="53"/>
      <c r="K59" s="126"/>
      <c r="L59" s="126"/>
      <c r="M59" s="31"/>
      <c r="N59" s="11"/>
      <c r="O59" s="11"/>
      <c r="P59" s="6"/>
      <c r="Q59" s="53"/>
      <c r="R59" s="126"/>
      <c r="S59" s="126"/>
      <c r="T59" s="31"/>
      <c r="U59" s="11"/>
      <c r="V59" s="9"/>
      <c r="W59" s="11"/>
      <c r="X59" s="53"/>
      <c r="Y59" s="126"/>
      <c r="Z59" s="31"/>
      <c r="AA59" s="11"/>
      <c r="AB59" s="11"/>
      <c r="AC59" s="11"/>
      <c r="AD59" s="53"/>
      <c r="AE59" s="126"/>
      <c r="AF59" s="255"/>
      <c r="AG59" s="13"/>
      <c r="AH59" s="13"/>
      <c r="AI59" s="11"/>
      <c r="AJ59" s="74"/>
      <c r="AK59" s="126"/>
      <c r="AL59" s="118"/>
      <c r="AM59" s="10"/>
      <c r="AN59" s="11"/>
      <c r="AO59" s="11"/>
      <c r="AP59" s="62"/>
      <c r="AQ59" s="209"/>
      <c r="AR59" s="54"/>
      <c r="AS59" s="54"/>
      <c r="AT59" s="65"/>
      <c r="AU59" s="172"/>
    </row>
    <row r="60" spans="1:47" s="18" customFormat="1" ht="12.75">
      <c r="A60" s="1247"/>
      <c r="B60" s="866"/>
      <c r="C60" s="948"/>
      <c r="D60" s="1011"/>
      <c r="E60" s="1011"/>
      <c r="F60" s="745"/>
      <c r="G60" s="19"/>
      <c r="H60" s="19"/>
      <c r="J60" s="56"/>
      <c r="K60" s="127"/>
      <c r="L60" s="127"/>
      <c r="M60" s="384"/>
      <c r="N60" s="19"/>
      <c r="O60" s="19"/>
      <c r="Q60" s="56"/>
      <c r="R60" s="127"/>
      <c r="S60" s="127"/>
      <c r="T60" s="384"/>
      <c r="U60" s="19"/>
      <c r="V60" s="16"/>
      <c r="W60" s="19"/>
      <c r="X60" s="56"/>
      <c r="Y60" s="127"/>
      <c r="Z60" s="384"/>
      <c r="AA60" s="19"/>
      <c r="AB60" s="19"/>
      <c r="AC60" s="19"/>
      <c r="AD60" s="56"/>
      <c r="AE60" s="127"/>
      <c r="AF60" s="597"/>
      <c r="AG60" s="21"/>
      <c r="AH60" s="21"/>
      <c r="AI60" s="19"/>
      <c r="AJ60" s="199"/>
      <c r="AK60" s="127"/>
      <c r="AL60" s="384"/>
      <c r="AM60" s="17"/>
      <c r="AN60" s="19"/>
      <c r="AO60" s="19"/>
      <c r="AQ60" s="93"/>
      <c r="AR60" s="51"/>
      <c r="AS60" s="51"/>
      <c r="AT60" s="64"/>
      <c r="AU60" s="20"/>
    </row>
    <row r="61" spans="1:47" s="3" customFormat="1" ht="12.75">
      <c r="A61" s="1247"/>
      <c r="B61" s="1678">
        <v>14</v>
      </c>
      <c r="C61" s="1418" t="s">
        <v>109</v>
      </c>
      <c r="D61" s="1010"/>
      <c r="E61" s="1010"/>
      <c r="F61" s="117"/>
      <c r="G61" s="11"/>
      <c r="H61" s="11"/>
      <c r="I61" s="6"/>
      <c r="J61" s="53"/>
      <c r="K61" s="126"/>
      <c r="L61" s="126"/>
      <c r="M61" s="31"/>
      <c r="N61" s="10"/>
      <c r="O61" s="11"/>
      <c r="P61" s="6"/>
      <c r="Q61" s="53"/>
      <c r="R61" s="126" t="s">
        <v>109</v>
      </c>
      <c r="S61" s="126"/>
      <c r="T61" s="1679" t="s">
        <v>596</v>
      </c>
      <c r="U61" s="10"/>
      <c r="V61" s="6"/>
      <c r="W61" s="11"/>
      <c r="X61" s="53"/>
      <c r="Y61" s="126"/>
      <c r="Z61" s="31"/>
      <c r="AA61" s="10"/>
      <c r="AB61" s="11"/>
      <c r="AC61" s="11"/>
      <c r="AD61" s="53"/>
      <c r="AE61" s="126"/>
      <c r="AF61" s="255"/>
      <c r="AG61" s="13"/>
      <c r="AH61" s="13"/>
      <c r="AI61" s="11"/>
      <c r="AJ61" s="74"/>
      <c r="AK61" s="126"/>
      <c r="AL61" s="118"/>
      <c r="AM61" s="11"/>
      <c r="AN61" s="11"/>
      <c r="AO61" s="11"/>
      <c r="AP61" s="6"/>
      <c r="AQ61" s="67"/>
      <c r="AR61" s="50"/>
      <c r="AS61" s="50"/>
      <c r="AT61" s="63"/>
      <c r="AU61" s="12"/>
    </row>
    <row r="62" spans="1:47" s="3" customFormat="1" ht="12.75">
      <c r="A62" s="1247"/>
      <c r="B62" s="395"/>
      <c r="C62" s="601"/>
      <c r="D62" s="1010"/>
      <c r="E62" s="1010"/>
      <c r="F62" s="117"/>
      <c r="G62" s="11"/>
      <c r="H62" s="11"/>
      <c r="I62" s="6"/>
      <c r="J62" s="53"/>
      <c r="K62" s="126"/>
      <c r="L62" s="126"/>
      <c r="M62" s="31"/>
      <c r="N62" s="10"/>
      <c r="O62" s="11"/>
      <c r="P62" s="6"/>
      <c r="Q62" s="53"/>
      <c r="R62" s="126"/>
      <c r="S62" s="126"/>
      <c r="T62" s="31"/>
      <c r="U62" s="10"/>
      <c r="V62" s="6"/>
      <c r="W62" s="11"/>
      <c r="X62" s="53"/>
      <c r="Y62" s="126"/>
      <c r="Z62" s="31"/>
      <c r="AA62" s="10"/>
      <c r="AB62" s="11"/>
      <c r="AC62" s="11"/>
      <c r="AD62" s="53"/>
      <c r="AE62" s="126"/>
      <c r="AF62" s="255"/>
      <c r="AG62" s="13"/>
      <c r="AH62" s="13"/>
      <c r="AI62" s="11"/>
      <c r="AJ62" s="74"/>
      <c r="AK62" s="126"/>
      <c r="AL62" s="118"/>
      <c r="AM62" s="11"/>
      <c r="AN62" s="11"/>
      <c r="AO62" s="11"/>
      <c r="AP62" s="6"/>
      <c r="AQ62" s="67"/>
      <c r="AR62" s="50"/>
      <c r="AS62" s="50"/>
      <c r="AT62" s="63"/>
      <c r="AU62" s="12"/>
    </row>
    <row r="63" spans="1:47" s="3" customFormat="1" ht="12.75">
      <c r="A63" s="1247"/>
      <c r="B63" s="866"/>
      <c r="C63" s="948"/>
      <c r="D63" s="1011"/>
      <c r="E63" s="1011"/>
      <c r="F63" s="745"/>
      <c r="G63" s="19"/>
      <c r="H63" s="19"/>
      <c r="I63" s="18"/>
      <c r="J63" s="56"/>
      <c r="K63" s="127"/>
      <c r="L63" s="127"/>
      <c r="M63" s="384"/>
      <c r="N63" s="17"/>
      <c r="O63" s="19"/>
      <c r="P63" s="18"/>
      <c r="Q63" s="56"/>
      <c r="R63" s="127"/>
      <c r="S63" s="127"/>
      <c r="T63" s="384"/>
      <c r="U63" s="17"/>
      <c r="V63" s="18"/>
      <c r="W63" s="19"/>
      <c r="X63" s="56"/>
      <c r="Y63" s="127"/>
      <c r="Z63" s="384"/>
      <c r="AA63" s="17"/>
      <c r="AB63" s="19"/>
      <c r="AC63" s="19"/>
      <c r="AD63" s="56"/>
      <c r="AE63" s="127"/>
      <c r="AF63" s="597"/>
      <c r="AG63" s="21"/>
      <c r="AH63" s="21"/>
      <c r="AI63" s="19"/>
      <c r="AJ63" s="199"/>
      <c r="AK63" s="127"/>
      <c r="AL63" s="384"/>
      <c r="AM63" s="19"/>
      <c r="AN63" s="19"/>
      <c r="AO63" s="19"/>
      <c r="AP63" s="18"/>
      <c r="AQ63" s="93"/>
      <c r="AR63" s="51"/>
      <c r="AS63" s="51"/>
      <c r="AT63" s="64"/>
      <c r="AU63" s="20"/>
    </row>
    <row r="64" spans="1:47" s="3" customFormat="1" ht="12.75">
      <c r="A64" s="1247"/>
      <c r="B64" s="395">
        <v>15</v>
      </c>
      <c r="C64" s="601" t="s">
        <v>112</v>
      </c>
      <c r="D64" s="1010"/>
      <c r="E64" s="1010"/>
      <c r="F64" s="117"/>
      <c r="G64" s="11"/>
      <c r="H64" s="11"/>
      <c r="I64" s="6"/>
      <c r="J64" s="53"/>
      <c r="K64" s="126" t="s">
        <v>112</v>
      </c>
      <c r="L64" s="126"/>
      <c r="M64" s="31" t="s">
        <v>433</v>
      </c>
      <c r="N64" s="10"/>
      <c r="O64" s="11"/>
      <c r="P64" s="6"/>
      <c r="Q64" s="53"/>
      <c r="R64" s="126"/>
      <c r="S64" s="126"/>
      <c r="T64" s="31"/>
      <c r="U64" s="10"/>
      <c r="V64" s="9"/>
      <c r="W64" s="11"/>
      <c r="X64" s="53"/>
      <c r="Y64" s="126"/>
      <c r="Z64" s="31"/>
      <c r="AA64" s="10"/>
      <c r="AB64" s="11"/>
      <c r="AC64" s="11"/>
      <c r="AD64" s="53"/>
      <c r="AE64" s="126"/>
      <c r="AF64" s="255"/>
      <c r="AG64" s="13"/>
      <c r="AH64" s="13"/>
      <c r="AI64" s="11"/>
      <c r="AJ64" s="74"/>
      <c r="AK64" s="126"/>
      <c r="AL64" s="118"/>
      <c r="AM64" s="11"/>
      <c r="AN64" s="11"/>
      <c r="AO64" s="11"/>
      <c r="AP64" s="6"/>
      <c r="AQ64" s="67"/>
      <c r="AR64" s="50"/>
      <c r="AS64" s="50"/>
      <c r="AT64" s="63"/>
      <c r="AU64" s="12"/>
    </row>
    <row r="65" spans="1:47" s="3" customFormat="1" ht="12.75">
      <c r="A65" s="1247"/>
      <c r="B65" s="395"/>
      <c r="C65" s="601"/>
      <c r="D65" s="1010"/>
      <c r="E65" s="1010"/>
      <c r="F65" s="117"/>
      <c r="G65" s="11"/>
      <c r="H65" s="11"/>
      <c r="I65" s="6"/>
      <c r="J65" s="53"/>
      <c r="K65" s="126"/>
      <c r="L65" s="126"/>
      <c r="M65" s="31"/>
      <c r="N65" s="10"/>
      <c r="O65" s="11"/>
      <c r="P65" s="6"/>
      <c r="Q65" s="53"/>
      <c r="R65" s="126"/>
      <c r="S65" s="126"/>
      <c r="T65" s="31"/>
      <c r="U65" s="10"/>
      <c r="V65" s="9"/>
      <c r="W65" s="11"/>
      <c r="X65" s="53"/>
      <c r="Y65" s="126"/>
      <c r="Z65" s="31"/>
      <c r="AA65" s="10"/>
      <c r="AB65" s="11"/>
      <c r="AC65" s="11"/>
      <c r="AD65" s="53"/>
      <c r="AE65" s="126"/>
      <c r="AF65" s="255"/>
      <c r="AG65" s="13"/>
      <c r="AH65" s="13"/>
      <c r="AI65" s="11"/>
      <c r="AJ65" s="74"/>
      <c r="AK65" s="126"/>
      <c r="AL65" s="118"/>
      <c r="AM65" s="11"/>
      <c r="AN65" s="11"/>
      <c r="AO65" s="11"/>
      <c r="AP65" s="6"/>
      <c r="AQ65" s="67"/>
      <c r="AR65" s="50"/>
      <c r="AS65" s="50"/>
      <c r="AT65" s="63"/>
      <c r="AU65" s="12"/>
    </row>
    <row r="66" spans="1:47" s="3" customFormat="1" ht="12.75">
      <c r="A66" s="1247"/>
      <c r="B66" s="866"/>
      <c r="C66" s="948"/>
      <c r="D66" s="1011"/>
      <c r="E66" s="1011"/>
      <c r="F66" s="745"/>
      <c r="G66" s="19"/>
      <c r="H66" s="19"/>
      <c r="I66" s="18"/>
      <c r="J66" s="56"/>
      <c r="K66" s="127"/>
      <c r="L66" s="127"/>
      <c r="M66" s="384"/>
      <c r="N66" s="17"/>
      <c r="O66" s="19"/>
      <c r="P66" s="18"/>
      <c r="Q66" s="56"/>
      <c r="R66" s="127"/>
      <c r="S66" s="127"/>
      <c r="T66" s="384"/>
      <c r="U66" s="17"/>
      <c r="V66" s="16"/>
      <c r="W66" s="19"/>
      <c r="X66" s="56"/>
      <c r="Y66" s="127"/>
      <c r="Z66" s="384"/>
      <c r="AA66" s="17"/>
      <c r="AB66" s="19"/>
      <c r="AC66" s="19"/>
      <c r="AD66" s="56"/>
      <c r="AE66" s="127"/>
      <c r="AF66" s="597"/>
      <c r="AG66" s="21"/>
      <c r="AH66" s="21"/>
      <c r="AI66" s="19"/>
      <c r="AJ66" s="199"/>
      <c r="AK66" s="127"/>
      <c r="AL66" s="384"/>
      <c r="AM66" s="19"/>
      <c r="AN66" s="19"/>
      <c r="AO66" s="19"/>
      <c r="AP66" s="18"/>
      <c r="AQ66" s="93"/>
      <c r="AR66" s="51"/>
      <c r="AS66" s="51"/>
      <c r="AT66" s="64"/>
      <c r="AU66" s="20"/>
    </row>
    <row r="67" spans="1:47" s="3" customFormat="1" ht="12.75">
      <c r="A67" s="1247"/>
      <c r="B67" s="395">
        <v>16</v>
      </c>
      <c r="C67" s="601" t="s">
        <v>115</v>
      </c>
      <c r="D67" s="1010"/>
      <c r="E67" s="1010"/>
      <c r="F67" s="117"/>
      <c r="G67" s="11"/>
      <c r="H67" s="11"/>
      <c r="I67" s="6"/>
      <c r="J67" s="53"/>
      <c r="K67" s="126"/>
      <c r="L67" s="126"/>
      <c r="M67" s="31"/>
      <c r="N67" s="10"/>
      <c r="O67" s="11"/>
      <c r="P67" s="6"/>
      <c r="Q67" s="53"/>
      <c r="R67" s="126" t="s">
        <v>115</v>
      </c>
      <c r="S67" s="126"/>
      <c r="T67" s="31" t="s">
        <v>371</v>
      </c>
      <c r="U67" s="10"/>
      <c r="V67" s="6"/>
      <c r="W67" s="11"/>
      <c r="X67" s="53"/>
      <c r="Y67" s="126"/>
      <c r="Z67" s="31"/>
      <c r="AA67" s="11"/>
      <c r="AB67" s="11"/>
      <c r="AC67" s="11"/>
      <c r="AD67" s="53"/>
      <c r="AE67" s="126"/>
      <c r="AF67" s="255"/>
      <c r="AG67" s="13"/>
      <c r="AH67" s="13"/>
      <c r="AI67" s="11"/>
      <c r="AJ67" s="74"/>
      <c r="AK67" s="126"/>
      <c r="AL67" s="118"/>
      <c r="AM67" s="11"/>
      <c r="AN67" s="11"/>
      <c r="AO67" s="11"/>
      <c r="AP67" s="6"/>
      <c r="AQ67" s="67"/>
      <c r="AR67" s="177"/>
      <c r="AS67" s="6"/>
      <c r="AT67" s="123"/>
      <c r="AU67" s="12"/>
    </row>
    <row r="68" spans="1:47" s="3" customFormat="1" ht="12.75">
      <c r="A68" s="1247"/>
      <c r="B68" s="395"/>
      <c r="C68" s="601"/>
      <c r="D68" s="1010"/>
      <c r="E68" s="1010"/>
      <c r="F68" s="117"/>
      <c r="G68" s="11"/>
      <c r="H68" s="11"/>
      <c r="I68" s="6"/>
      <c r="J68" s="53"/>
      <c r="K68" s="126"/>
      <c r="L68" s="126"/>
      <c r="M68" s="31"/>
      <c r="N68" s="10"/>
      <c r="O68" s="11"/>
      <c r="P68" s="6"/>
      <c r="Q68" s="53"/>
      <c r="R68" s="126"/>
      <c r="S68" s="126"/>
      <c r="T68" s="31"/>
      <c r="U68" s="10"/>
      <c r="V68" s="6"/>
      <c r="W68" s="11"/>
      <c r="X68" s="53"/>
      <c r="Y68" s="126"/>
      <c r="Z68" s="31"/>
      <c r="AA68" s="11"/>
      <c r="AB68" s="11"/>
      <c r="AC68" s="11"/>
      <c r="AD68" s="53"/>
      <c r="AE68" s="126"/>
      <c r="AF68" s="255"/>
      <c r="AG68" s="13"/>
      <c r="AH68" s="13"/>
      <c r="AI68" s="11"/>
      <c r="AJ68" s="74"/>
      <c r="AK68" s="126"/>
      <c r="AL68" s="118"/>
      <c r="AM68" s="11"/>
      <c r="AN68" s="11"/>
      <c r="AO68" s="11"/>
      <c r="AP68" s="6"/>
      <c r="AQ68" s="67"/>
      <c r="AR68" s="50"/>
      <c r="AS68" s="6"/>
      <c r="AT68" s="63"/>
      <c r="AU68" s="12"/>
    </row>
    <row r="69" spans="1:47" s="3" customFormat="1" ht="12.75">
      <c r="A69" s="1247"/>
      <c r="B69" s="866"/>
      <c r="C69" s="948"/>
      <c r="D69" s="1011"/>
      <c r="E69" s="1011"/>
      <c r="F69" s="745"/>
      <c r="G69" s="19"/>
      <c r="H69" s="19"/>
      <c r="I69" s="18"/>
      <c r="J69" s="56"/>
      <c r="K69" s="127"/>
      <c r="L69" s="127"/>
      <c r="M69" s="384"/>
      <c r="N69" s="17"/>
      <c r="O69" s="19"/>
      <c r="P69" s="18"/>
      <c r="Q69" s="56"/>
      <c r="R69" s="137"/>
      <c r="S69" s="127"/>
      <c r="T69" s="384"/>
      <c r="U69" s="17"/>
      <c r="V69" s="18"/>
      <c r="W69" s="19"/>
      <c r="X69" s="56"/>
      <c r="Y69" s="127"/>
      <c r="Z69" s="384"/>
      <c r="AA69" s="19"/>
      <c r="AB69" s="19"/>
      <c r="AC69" s="19"/>
      <c r="AD69" s="56"/>
      <c r="AE69" s="127"/>
      <c r="AF69" s="597"/>
      <c r="AG69" s="21"/>
      <c r="AH69" s="21"/>
      <c r="AI69" s="19"/>
      <c r="AJ69" s="199"/>
      <c r="AK69" s="127"/>
      <c r="AL69" s="384"/>
      <c r="AM69" s="19"/>
      <c r="AN69" s="19"/>
      <c r="AO69" s="19"/>
      <c r="AP69" s="18"/>
      <c r="AQ69" s="93"/>
      <c r="AR69" s="51"/>
      <c r="AS69" s="18"/>
      <c r="AT69" s="64"/>
      <c r="AU69" s="20"/>
    </row>
    <row r="70" spans="1:47" ht="12.75">
      <c r="A70" s="1247"/>
      <c r="B70" s="44">
        <v>17</v>
      </c>
      <c r="C70" s="381" t="s">
        <v>117</v>
      </c>
      <c r="D70" s="1010"/>
      <c r="E70" s="1010"/>
      <c r="F70" s="117"/>
      <c r="G70" s="11"/>
      <c r="H70" s="11"/>
      <c r="I70" s="6"/>
      <c r="J70" s="53"/>
      <c r="K70" s="126"/>
      <c r="L70" s="126"/>
      <c r="M70" s="31"/>
      <c r="N70" s="10"/>
      <c r="O70" s="11"/>
      <c r="P70" s="6"/>
      <c r="Q70" s="53"/>
      <c r="R70" s="126"/>
      <c r="S70" s="126"/>
      <c r="T70" s="31"/>
      <c r="U70" s="11"/>
      <c r="V70" s="9"/>
      <c r="W70" s="11"/>
      <c r="X70" s="53"/>
      <c r="Y70" s="126" t="s">
        <v>117</v>
      </c>
      <c r="Z70" s="31" t="s">
        <v>479</v>
      </c>
      <c r="AA70" s="98"/>
      <c r="AB70" s="95"/>
      <c r="AC70" s="95"/>
      <c r="AD70" s="97"/>
      <c r="AE70" s="126"/>
      <c r="AF70" s="255"/>
      <c r="AG70" s="13"/>
      <c r="AH70" s="13"/>
      <c r="AI70" s="11"/>
      <c r="AJ70" s="74"/>
      <c r="AK70" s="126"/>
      <c r="AL70" s="118"/>
      <c r="AM70" s="11"/>
      <c r="AN70" s="11"/>
      <c r="AO70" s="11"/>
      <c r="AP70" s="6"/>
      <c r="AQ70" s="67"/>
      <c r="AR70" s="50"/>
      <c r="AS70" s="6"/>
      <c r="AT70" s="63"/>
      <c r="AU70" s="12"/>
    </row>
    <row r="71" spans="1:47" ht="12.75">
      <c r="A71" s="1247"/>
      <c r="B71" s="44"/>
      <c r="C71" s="381"/>
      <c r="D71" s="1864"/>
      <c r="E71" s="1010"/>
      <c r="F71" s="243"/>
      <c r="G71" s="11"/>
      <c r="H71" s="11"/>
      <c r="I71" s="6"/>
      <c r="J71" s="53"/>
      <c r="K71" s="126"/>
      <c r="L71" s="126"/>
      <c r="M71" s="31"/>
      <c r="N71" s="11"/>
      <c r="O71" s="11"/>
      <c r="P71" s="6"/>
      <c r="Q71" s="53"/>
      <c r="R71" s="126"/>
      <c r="S71" s="126"/>
      <c r="T71" s="31"/>
      <c r="U71" s="11"/>
      <c r="V71" s="9"/>
      <c r="W71" s="11"/>
      <c r="X71" s="53"/>
      <c r="Y71" s="126"/>
      <c r="Z71" s="31"/>
      <c r="AA71" s="10"/>
      <c r="AB71" s="11"/>
      <c r="AC71" s="11"/>
      <c r="AD71" s="53"/>
      <c r="AE71" s="126"/>
      <c r="AF71" s="255"/>
      <c r="AG71" s="13"/>
      <c r="AH71" s="13"/>
      <c r="AI71" s="11"/>
      <c r="AJ71" s="74"/>
      <c r="AK71" s="126"/>
      <c r="AL71" s="118"/>
      <c r="AM71" s="11"/>
      <c r="AN71" s="11"/>
      <c r="AO71" s="11"/>
      <c r="AP71" s="6"/>
      <c r="AQ71" s="67"/>
      <c r="AR71" s="50"/>
      <c r="AS71" s="6"/>
      <c r="AT71" s="63"/>
      <c r="AU71" s="12"/>
    </row>
    <row r="72" spans="1:47" ht="12.75">
      <c r="A72" s="1247"/>
      <c r="B72" s="1214"/>
      <c r="C72" s="867"/>
      <c r="D72" s="1011"/>
      <c r="E72" s="1011"/>
      <c r="F72" s="745"/>
      <c r="G72" s="19"/>
      <c r="H72" s="19"/>
      <c r="I72" s="18"/>
      <c r="J72" s="56"/>
      <c r="K72" s="127"/>
      <c r="L72" s="127"/>
      <c r="M72" s="384"/>
      <c r="N72" s="19"/>
      <c r="O72" s="19"/>
      <c r="P72" s="18"/>
      <c r="Q72" s="56"/>
      <c r="R72" s="127"/>
      <c r="S72" s="127"/>
      <c r="T72" s="384"/>
      <c r="U72" s="19"/>
      <c r="V72" s="16"/>
      <c r="W72" s="19"/>
      <c r="X72" s="56"/>
      <c r="Y72" s="127"/>
      <c r="Z72" s="384"/>
      <c r="AA72" s="17"/>
      <c r="AB72" s="19"/>
      <c r="AC72" s="19"/>
      <c r="AD72" s="56"/>
      <c r="AE72" s="127"/>
      <c r="AF72" s="597"/>
      <c r="AG72" s="21"/>
      <c r="AH72" s="21"/>
      <c r="AI72" s="19"/>
      <c r="AJ72" s="199"/>
      <c r="AK72" s="127"/>
      <c r="AL72" s="384"/>
      <c r="AM72" s="19"/>
      <c r="AN72" s="19"/>
      <c r="AO72" s="19"/>
      <c r="AP72" s="18"/>
      <c r="AQ72" s="93"/>
      <c r="AR72" s="51"/>
      <c r="AS72" s="18"/>
      <c r="AT72" s="64"/>
      <c r="AU72" s="20"/>
    </row>
    <row r="73" spans="1:47" ht="12.75">
      <c r="A73" s="1247"/>
      <c r="B73" s="44">
        <v>18</v>
      </c>
      <c r="C73" s="381" t="s">
        <v>119</v>
      </c>
      <c r="D73" s="1010" t="s">
        <v>119</v>
      </c>
      <c r="E73" s="1010"/>
      <c r="F73" s="117" t="s">
        <v>481</v>
      </c>
      <c r="G73" s="841" t="s">
        <v>598</v>
      </c>
      <c r="H73" s="870"/>
      <c r="I73" s="871"/>
      <c r="J73" s="826"/>
      <c r="K73" s="126" t="s">
        <v>119</v>
      </c>
      <c r="L73" s="126"/>
      <c r="M73" s="31" t="s">
        <v>433</v>
      </c>
      <c r="N73" s="1122" t="s">
        <v>200</v>
      </c>
      <c r="O73" s="1123" t="s">
        <v>121</v>
      </c>
      <c r="P73" s="1124">
        <v>16</v>
      </c>
      <c r="Q73" s="1448">
        <v>400</v>
      </c>
      <c r="R73" s="126"/>
      <c r="S73" s="126"/>
      <c r="T73" s="31"/>
      <c r="U73" s="10"/>
      <c r="V73" s="6"/>
      <c r="W73" s="11"/>
      <c r="X73" s="59"/>
      <c r="Y73" s="126"/>
      <c r="Z73" s="31"/>
      <c r="AA73" s="10"/>
      <c r="AB73" s="11"/>
      <c r="AC73" s="11"/>
      <c r="AD73" s="53"/>
      <c r="AE73" s="126"/>
      <c r="AF73" s="255"/>
      <c r="AG73" s="13"/>
      <c r="AH73" s="13"/>
      <c r="AI73" s="11"/>
      <c r="AJ73" s="74"/>
      <c r="AK73" s="126" t="s">
        <v>119</v>
      </c>
      <c r="AL73" s="31" t="s">
        <v>219</v>
      </c>
      <c r="AM73" s="10"/>
      <c r="AN73" s="11"/>
      <c r="AO73" s="11"/>
      <c r="AP73" s="6"/>
      <c r="AQ73" s="67"/>
      <c r="AR73" s="50"/>
      <c r="AS73" s="50"/>
      <c r="AT73" s="63"/>
      <c r="AU73" s="12"/>
    </row>
    <row r="74" spans="1:47" ht="12.75">
      <c r="A74" s="1247"/>
      <c r="B74" s="44"/>
      <c r="C74" s="381"/>
      <c r="D74" s="1010"/>
      <c r="E74" s="1010"/>
      <c r="F74" s="117" t="s">
        <v>241</v>
      </c>
      <c r="G74" s="841" t="s">
        <v>599</v>
      </c>
      <c r="H74" s="870" t="s">
        <v>386</v>
      </c>
      <c r="I74" s="871">
        <v>16</v>
      </c>
      <c r="J74" s="826">
        <v>150</v>
      </c>
      <c r="K74" s="126"/>
      <c r="L74" s="126"/>
      <c r="M74" s="31"/>
      <c r="N74" s="616" t="s">
        <v>155</v>
      </c>
      <c r="O74" s="617"/>
      <c r="P74" s="618"/>
      <c r="Q74" s="1070"/>
      <c r="R74" s="126"/>
      <c r="S74" s="126"/>
      <c r="T74" s="31"/>
      <c r="U74" s="10"/>
      <c r="V74" s="6"/>
      <c r="W74" s="11"/>
      <c r="X74" s="53"/>
      <c r="Y74" s="126"/>
      <c r="Z74" s="31"/>
      <c r="AA74" s="10"/>
      <c r="AB74" s="11"/>
      <c r="AC74" s="11"/>
      <c r="AD74" s="53"/>
      <c r="AE74" s="126"/>
      <c r="AF74" s="255"/>
      <c r="AG74" s="13"/>
      <c r="AH74" s="13"/>
      <c r="AI74" s="11"/>
      <c r="AJ74" s="74"/>
      <c r="AK74" s="126"/>
      <c r="AL74" s="118"/>
      <c r="AM74" s="10"/>
      <c r="AN74" s="11"/>
      <c r="AO74" s="11"/>
      <c r="AP74" s="50"/>
      <c r="AQ74" s="67"/>
      <c r="AR74" s="50"/>
      <c r="AS74" s="50"/>
      <c r="AT74" s="63"/>
      <c r="AU74" s="12"/>
    </row>
    <row r="75" spans="1:47" ht="12.75">
      <c r="A75" s="1247"/>
      <c r="B75" s="44"/>
      <c r="C75" s="381"/>
      <c r="D75" s="1010"/>
      <c r="E75" s="1010"/>
      <c r="F75" s="117"/>
      <c r="G75" s="11"/>
      <c r="H75" s="11"/>
      <c r="I75" s="6"/>
      <c r="J75" s="53"/>
      <c r="K75" s="126"/>
      <c r="L75" s="126"/>
      <c r="M75" s="31"/>
      <c r="N75" s="616" t="s">
        <v>389</v>
      </c>
      <c r="O75" s="617" t="s">
        <v>386</v>
      </c>
      <c r="P75" s="618">
        <v>32</v>
      </c>
      <c r="Q75" s="1070">
        <v>150</v>
      </c>
      <c r="R75" s="126"/>
      <c r="S75" s="126"/>
      <c r="T75" s="31"/>
      <c r="U75" s="10"/>
      <c r="V75" s="6"/>
      <c r="W75" s="11"/>
      <c r="X75" s="53"/>
      <c r="Y75" s="126"/>
      <c r="Z75" s="31"/>
      <c r="AA75" s="10"/>
      <c r="AB75" s="11"/>
      <c r="AC75" s="11"/>
      <c r="AD75" s="53"/>
      <c r="AE75" s="126"/>
      <c r="AF75" s="255"/>
      <c r="AG75" s="13"/>
      <c r="AH75" s="13"/>
      <c r="AI75" s="11"/>
      <c r="AJ75" s="74"/>
      <c r="AK75" s="126"/>
      <c r="AL75" s="118"/>
      <c r="AM75" s="10"/>
      <c r="AN75" s="11"/>
      <c r="AO75" s="11"/>
      <c r="AP75" s="6"/>
      <c r="AQ75" s="67"/>
      <c r="AR75" s="50"/>
      <c r="AS75" s="50"/>
      <c r="AT75" s="63"/>
      <c r="AU75" s="12"/>
    </row>
    <row r="76" spans="1:47" ht="12.75">
      <c r="A76" s="1247"/>
      <c r="B76" s="44"/>
      <c r="C76" s="381"/>
      <c r="D76" s="1010"/>
      <c r="E76" s="1010"/>
      <c r="F76" s="117"/>
      <c r="G76" s="11"/>
      <c r="H76" s="11"/>
      <c r="I76" s="6"/>
      <c r="J76" s="53"/>
      <c r="K76" s="126"/>
      <c r="L76" s="126"/>
      <c r="M76" s="31"/>
      <c r="N76" s="672" t="s">
        <v>457</v>
      </c>
      <c r="O76" s="673"/>
      <c r="P76" s="682"/>
      <c r="Q76" s="1065"/>
      <c r="R76" s="126"/>
      <c r="S76" s="126"/>
      <c r="T76" s="31"/>
      <c r="U76" s="10"/>
      <c r="V76" s="6"/>
      <c r="W76" s="11"/>
      <c r="X76" s="53"/>
      <c r="Y76" s="126"/>
      <c r="Z76" s="31"/>
      <c r="AA76" s="10"/>
      <c r="AB76" s="11"/>
      <c r="AC76" s="11"/>
      <c r="AD76" s="53"/>
      <c r="AE76" s="126"/>
      <c r="AF76" s="255"/>
      <c r="AG76" s="13"/>
      <c r="AH76" s="13"/>
      <c r="AI76" s="11"/>
      <c r="AJ76" s="74"/>
      <c r="AK76" s="126"/>
      <c r="AL76" s="118"/>
      <c r="AM76" s="10"/>
      <c r="AN76" s="11"/>
      <c r="AO76" s="11"/>
      <c r="AP76" s="50"/>
      <c r="AQ76" s="67"/>
      <c r="AR76" s="50"/>
      <c r="AS76" s="50"/>
      <c r="AT76" s="63"/>
      <c r="AU76" s="12"/>
    </row>
    <row r="77" spans="1:47" ht="12.75">
      <c r="A77" s="1247"/>
      <c r="B77" s="44"/>
      <c r="C77" s="381"/>
      <c r="D77" s="1010"/>
      <c r="E77" s="1010"/>
      <c r="F77" s="117"/>
      <c r="G77" s="11"/>
      <c r="H77" s="11"/>
      <c r="I77" s="6"/>
      <c r="J77" s="53"/>
      <c r="K77" s="126"/>
      <c r="L77" s="126"/>
      <c r="M77" s="31"/>
      <c r="N77" s="672" t="s">
        <v>71</v>
      </c>
      <c r="O77" s="673"/>
      <c r="P77" s="682"/>
      <c r="Q77" s="1065"/>
      <c r="R77" s="126"/>
      <c r="S77" s="126"/>
      <c r="T77" s="31"/>
      <c r="U77" s="10"/>
      <c r="V77" s="6"/>
      <c r="W77" s="11"/>
      <c r="X77" s="53"/>
      <c r="Y77" s="126"/>
      <c r="Z77" s="31"/>
      <c r="AA77" s="10"/>
      <c r="AB77" s="11"/>
      <c r="AC77" s="11"/>
      <c r="AD77" s="53"/>
      <c r="AE77" s="126"/>
      <c r="AF77" s="255"/>
      <c r="AG77" s="13"/>
      <c r="AH77" s="13"/>
      <c r="AI77" s="11"/>
      <c r="AJ77" s="74"/>
      <c r="AK77" s="126"/>
      <c r="AL77" s="118"/>
      <c r="AM77" s="10"/>
      <c r="AN77" s="11"/>
      <c r="AO77" s="11"/>
      <c r="AP77" s="50"/>
      <c r="AQ77" s="67"/>
      <c r="AR77" s="50"/>
      <c r="AS77" s="50"/>
      <c r="AT77" s="63"/>
      <c r="AU77" s="12"/>
    </row>
    <row r="78" spans="1:47" ht="12.75">
      <c r="A78" s="1247"/>
      <c r="B78" s="44"/>
      <c r="C78" s="381"/>
      <c r="D78" s="1010"/>
      <c r="E78" s="1010"/>
      <c r="F78" s="117"/>
      <c r="G78" s="11"/>
      <c r="H78" s="11"/>
      <c r="I78" s="6"/>
      <c r="J78" s="53"/>
      <c r="K78" s="126"/>
      <c r="L78" s="126"/>
      <c r="M78" s="31"/>
      <c r="N78" s="672" t="s">
        <v>111</v>
      </c>
      <c r="O78" s="673"/>
      <c r="P78" s="682"/>
      <c r="Q78" s="1065"/>
      <c r="R78" s="126"/>
      <c r="S78" s="126"/>
      <c r="T78" s="31"/>
      <c r="U78" s="10"/>
      <c r="V78" s="6"/>
      <c r="W78" s="11"/>
      <c r="X78" s="53"/>
      <c r="Y78" s="126"/>
      <c r="Z78" s="31"/>
      <c r="AA78" s="10"/>
      <c r="AB78" s="11"/>
      <c r="AC78" s="11"/>
      <c r="AD78" s="53"/>
      <c r="AE78" s="126"/>
      <c r="AF78" s="255"/>
      <c r="AG78" s="13"/>
      <c r="AH78" s="13"/>
      <c r="AI78" s="11"/>
      <c r="AJ78" s="74"/>
      <c r="AK78" s="126"/>
      <c r="AL78" s="118"/>
      <c r="AM78" s="10"/>
      <c r="AN78" s="11"/>
      <c r="AO78" s="11"/>
      <c r="AP78" s="50"/>
      <c r="AQ78" s="67"/>
      <c r="AR78" s="50"/>
      <c r="AS78" s="50"/>
      <c r="AT78" s="63"/>
      <c r="AU78" s="12"/>
    </row>
    <row r="79" spans="1:47" ht="12.75">
      <c r="A79" s="1247"/>
      <c r="B79" s="44"/>
      <c r="C79" s="381"/>
      <c r="D79" s="1010"/>
      <c r="E79" s="1010"/>
      <c r="F79" s="117"/>
      <c r="G79" s="11"/>
      <c r="H79" s="11"/>
      <c r="I79" s="6"/>
      <c r="J79" s="53"/>
      <c r="K79" s="126"/>
      <c r="L79" s="126"/>
      <c r="M79" s="31"/>
      <c r="N79" s="672" t="s">
        <v>458</v>
      </c>
      <c r="O79" s="673"/>
      <c r="P79" s="682"/>
      <c r="Q79" s="1065"/>
      <c r="R79" s="126"/>
      <c r="S79" s="126"/>
      <c r="T79" s="31"/>
      <c r="U79" s="10"/>
      <c r="V79" s="6"/>
      <c r="W79" s="11"/>
      <c r="X79" s="53"/>
      <c r="Y79" s="126"/>
      <c r="Z79" s="31"/>
      <c r="AA79" s="10"/>
      <c r="AB79" s="11"/>
      <c r="AC79" s="11"/>
      <c r="AD79" s="53"/>
      <c r="AE79" s="126"/>
      <c r="AF79" s="255"/>
      <c r="AG79" s="13"/>
      <c r="AH79" s="13"/>
      <c r="AI79" s="11"/>
      <c r="AJ79" s="74"/>
      <c r="AK79" s="126"/>
      <c r="AL79" s="118"/>
      <c r="AM79" s="10"/>
      <c r="AN79" s="11"/>
      <c r="AO79" s="11"/>
      <c r="AP79" s="50"/>
      <c r="AQ79" s="67"/>
      <c r="AR79" s="50"/>
      <c r="AS79" s="50"/>
      <c r="AT79" s="63"/>
      <c r="AU79" s="12"/>
    </row>
    <row r="80" spans="1:47" ht="12.75">
      <c r="A80" s="1247"/>
      <c r="B80" s="44"/>
      <c r="C80" s="381"/>
      <c r="D80" s="1010"/>
      <c r="E80" s="1010"/>
      <c r="F80" s="117"/>
      <c r="G80" s="11"/>
      <c r="H80" s="11"/>
      <c r="I80" s="6"/>
      <c r="J80" s="53"/>
      <c r="K80" s="126"/>
      <c r="L80" s="126"/>
      <c r="M80" s="31"/>
      <c r="N80" s="672" t="s">
        <v>459</v>
      </c>
      <c r="O80" s="673"/>
      <c r="P80" s="682"/>
      <c r="Q80" s="1065"/>
      <c r="R80" s="126"/>
      <c r="S80" s="126"/>
      <c r="T80" s="31"/>
      <c r="U80" s="10"/>
      <c r="V80" s="6"/>
      <c r="W80" s="11"/>
      <c r="X80" s="53"/>
      <c r="Y80" s="126"/>
      <c r="Z80" s="31"/>
      <c r="AA80" s="10"/>
      <c r="AB80" s="11"/>
      <c r="AC80" s="11"/>
      <c r="AD80" s="53"/>
      <c r="AE80" s="126"/>
      <c r="AF80" s="255"/>
      <c r="AG80" s="13"/>
      <c r="AH80" s="13"/>
      <c r="AI80" s="11"/>
      <c r="AJ80" s="74"/>
      <c r="AK80" s="126"/>
      <c r="AL80" s="118"/>
      <c r="AM80" s="10"/>
      <c r="AN80" s="11"/>
      <c r="AO80" s="11"/>
      <c r="AP80" s="50"/>
      <c r="AQ80" s="67"/>
      <c r="AR80" s="50"/>
      <c r="AS80" s="50"/>
      <c r="AT80" s="63"/>
      <c r="AU80" s="12"/>
    </row>
    <row r="81" spans="1:47" ht="12.75">
      <c r="A81" s="1247"/>
      <c r="B81" s="44"/>
      <c r="C81" s="381"/>
      <c r="D81" s="1010"/>
      <c r="E81" s="1010"/>
      <c r="F81" s="117"/>
      <c r="G81" s="11"/>
      <c r="H81" s="11"/>
      <c r="I81" s="6"/>
      <c r="J81" s="53"/>
      <c r="K81" s="126"/>
      <c r="L81" s="126"/>
      <c r="M81" s="31"/>
      <c r="N81" s="672" t="s">
        <v>460</v>
      </c>
      <c r="O81" s="673"/>
      <c r="P81" s="682"/>
      <c r="Q81" s="1065"/>
      <c r="R81" s="126"/>
      <c r="S81" s="126"/>
      <c r="T81" s="31"/>
      <c r="U81" s="10"/>
      <c r="V81" s="6"/>
      <c r="W81" s="11"/>
      <c r="X81" s="53"/>
      <c r="Y81" s="126"/>
      <c r="Z81" s="31"/>
      <c r="AA81" s="10"/>
      <c r="AB81" s="11"/>
      <c r="AC81" s="11"/>
      <c r="AD81" s="53"/>
      <c r="AE81" s="126"/>
      <c r="AF81" s="255"/>
      <c r="AG81" s="13"/>
      <c r="AH81" s="13"/>
      <c r="AI81" s="11"/>
      <c r="AJ81" s="74"/>
      <c r="AK81" s="126"/>
      <c r="AL81" s="118"/>
      <c r="AM81" s="10"/>
      <c r="AN81" s="11"/>
      <c r="AO81" s="11"/>
      <c r="AP81" s="50"/>
      <c r="AQ81" s="67"/>
      <c r="AR81" s="50"/>
      <c r="AS81" s="50"/>
      <c r="AT81" s="63"/>
      <c r="AU81" s="12"/>
    </row>
    <row r="82" spans="1:47" ht="12.75">
      <c r="A82" s="1247"/>
      <c r="B82" s="44"/>
      <c r="C82" s="381"/>
      <c r="D82" s="1010"/>
      <c r="E82" s="1010"/>
      <c r="F82" s="117"/>
      <c r="G82" s="11"/>
      <c r="H82" s="11"/>
      <c r="I82" s="6"/>
      <c r="J82" s="53"/>
      <c r="K82" s="126"/>
      <c r="L82" s="126"/>
      <c r="M82" s="31"/>
      <c r="N82" s="672" t="s">
        <v>461</v>
      </c>
      <c r="O82" s="673" t="s">
        <v>385</v>
      </c>
      <c r="P82" s="682">
        <v>14</v>
      </c>
      <c r="Q82" s="1128">
        <v>2500</v>
      </c>
      <c r="R82" s="126"/>
      <c r="S82" s="126"/>
      <c r="T82" s="31"/>
      <c r="U82" s="10"/>
      <c r="V82" s="6"/>
      <c r="W82" s="11"/>
      <c r="X82" s="53"/>
      <c r="Y82" s="126"/>
      <c r="Z82" s="31"/>
      <c r="AA82" s="10"/>
      <c r="AB82" s="11"/>
      <c r="AC82" s="11"/>
      <c r="AD82" s="53"/>
      <c r="AE82" s="126"/>
      <c r="AF82" s="255"/>
      <c r="AG82" s="13"/>
      <c r="AH82" s="13"/>
      <c r="AI82" s="11"/>
      <c r="AJ82" s="74"/>
      <c r="AK82" s="126"/>
      <c r="AL82" s="118"/>
      <c r="AM82" s="10"/>
      <c r="AN82" s="11"/>
      <c r="AO82" s="11"/>
      <c r="AP82" s="6"/>
      <c r="AQ82" s="67"/>
      <c r="AR82" s="50"/>
      <c r="AS82" s="50"/>
      <c r="AT82" s="63"/>
      <c r="AU82" s="12"/>
    </row>
    <row r="83" spans="1:47" s="42" customFormat="1" ht="12.75">
      <c r="A83" s="1247"/>
      <c r="B83" s="869"/>
      <c r="C83" s="867"/>
      <c r="D83" s="1011"/>
      <c r="E83" s="1011"/>
      <c r="F83" s="745"/>
      <c r="G83" s="19"/>
      <c r="H83" s="19"/>
      <c r="I83" s="18"/>
      <c r="J83" s="56"/>
      <c r="K83" s="127"/>
      <c r="L83" s="127"/>
      <c r="M83" s="384"/>
      <c r="N83" s="669"/>
      <c r="O83" s="670"/>
      <c r="P83" s="704"/>
      <c r="Q83" s="1535"/>
      <c r="R83" s="127"/>
      <c r="S83" s="127"/>
      <c r="T83" s="384"/>
      <c r="U83" s="17"/>
      <c r="V83" s="18"/>
      <c r="W83" s="19"/>
      <c r="X83" s="56"/>
      <c r="Y83" s="127"/>
      <c r="Z83" s="384"/>
      <c r="AA83" s="17"/>
      <c r="AB83" s="19"/>
      <c r="AC83" s="19"/>
      <c r="AD83" s="56"/>
      <c r="AE83" s="127"/>
      <c r="AF83" s="597"/>
      <c r="AG83" s="21"/>
      <c r="AH83" s="21"/>
      <c r="AI83" s="19"/>
      <c r="AJ83" s="199"/>
      <c r="AK83" s="127"/>
      <c r="AL83" s="384"/>
      <c r="AM83" s="19"/>
      <c r="AN83" s="19"/>
      <c r="AO83" s="19"/>
      <c r="AP83" s="18"/>
      <c r="AQ83" s="93"/>
      <c r="AR83" s="51"/>
      <c r="AS83" s="51"/>
      <c r="AT83" s="64"/>
      <c r="AU83" s="20"/>
    </row>
    <row r="84" spans="1:47" ht="12.75">
      <c r="A84" s="1806" t="s">
        <v>370</v>
      </c>
      <c r="B84" s="44">
        <v>19</v>
      </c>
      <c r="C84" s="381" t="s">
        <v>123</v>
      </c>
      <c r="D84" s="1010"/>
      <c r="E84" s="1010"/>
      <c r="F84" s="117"/>
      <c r="G84" s="1122"/>
      <c r="H84" s="1123"/>
      <c r="I84" s="1123"/>
      <c r="J84" s="1448"/>
      <c r="K84" s="126"/>
      <c r="L84" s="126"/>
      <c r="M84" s="31"/>
      <c r="N84" s="98"/>
      <c r="O84" s="95"/>
      <c r="P84" s="96"/>
      <c r="Q84" s="734"/>
      <c r="R84" s="126" t="s">
        <v>123</v>
      </c>
      <c r="S84" s="126"/>
      <c r="T84" s="31" t="s">
        <v>294</v>
      </c>
      <c r="U84" s="11"/>
      <c r="V84" s="9"/>
      <c r="W84" s="11"/>
      <c r="X84" s="53"/>
      <c r="Y84" s="126"/>
      <c r="Z84" s="31"/>
      <c r="AA84" s="11"/>
      <c r="AB84" s="11"/>
      <c r="AC84" s="11"/>
      <c r="AD84" s="53"/>
      <c r="AE84" s="126"/>
      <c r="AF84" s="255"/>
      <c r="AG84" s="13"/>
      <c r="AH84" s="13"/>
      <c r="AI84" s="11"/>
      <c r="AJ84" s="74"/>
      <c r="AK84" s="126" t="s">
        <v>123</v>
      </c>
      <c r="AL84" s="118" t="s">
        <v>125</v>
      </c>
      <c r="AM84" s="10" t="s">
        <v>135</v>
      </c>
      <c r="AN84" s="11"/>
      <c r="AO84" s="11"/>
      <c r="AP84" s="50"/>
      <c r="AQ84" s="67"/>
      <c r="AR84" s="50"/>
      <c r="AS84" s="50"/>
      <c r="AT84" s="63"/>
      <c r="AU84" s="12"/>
    </row>
    <row r="85" spans="1:47" ht="12.75">
      <c r="A85" s="1247"/>
      <c r="B85" s="44"/>
      <c r="C85" s="381"/>
      <c r="D85" s="1010"/>
      <c r="E85" s="1010"/>
      <c r="F85" s="117"/>
      <c r="G85" s="841"/>
      <c r="H85" s="870"/>
      <c r="I85" s="871"/>
      <c r="J85" s="826"/>
      <c r="K85" s="126"/>
      <c r="L85" s="126"/>
      <c r="M85" s="31"/>
      <c r="N85" s="10"/>
      <c r="O85" s="11"/>
      <c r="P85" s="6"/>
      <c r="Q85" s="381"/>
      <c r="R85" s="126"/>
      <c r="S85" s="126"/>
      <c r="T85" s="31"/>
      <c r="U85" s="11"/>
      <c r="V85" s="9"/>
      <c r="W85" s="11"/>
      <c r="X85" s="53"/>
      <c r="Y85" s="126"/>
      <c r="Z85" s="31"/>
      <c r="AA85" s="11"/>
      <c r="AB85" s="11"/>
      <c r="AC85" s="11"/>
      <c r="AD85" s="53"/>
      <c r="AE85" s="126"/>
      <c r="AF85" s="255"/>
      <c r="AG85" s="13"/>
      <c r="AH85" s="13"/>
      <c r="AI85" s="11"/>
      <c r="AJ85" s="74"/>
      <c r="AK85" s="126"/>
      <c r="AL85" s="118"/>
      <c r="AM85" s="10" t="s">
        <v>175</v>
      </c>
      <c r="AN85" s="11" t="s">
        <v>385</v>
      </c>
      <c r="AO85" s="11">
        <v>16</v>
      </c>
      <c r="AP85" s="50" t="s">
        <v>315</v>
      </c>
      <c r="AQ85" s="67"/>
      <c r="AR85" s="50"/>
      <c r="AS85" s="50"/>
      <c r="AT85" s="63"/>
      <c r="AU85" s="12"/>
    </row>
    <row r="86" spans="1:47" ht="13.5" thickBot="1">
      <c r="A86" s="1247"/>
      <c r="B86" s="1252"/>
      <c r="C86" s="908"/>
      <c r="D86" s="1677"/>
      <c r="E86" s="1677"/>
      <c r="F86" s="820"/>
      <c r="G86" s="1427"/>
      <c r="H86" s="1424"/>
      <c r="I86" s="1425"/>
      <c r="J86" s="1426"/>
      <c r="K86" s="128"/>
      <c r="L86" s="128"/>
      <c r="M86" s="385"/>
      <c r="N86" s="78"/>
      <c r="O86" s="79"/>
      <c r="P86" s="77"/>
      <c r="Q86" s="908"/>
      <c r="R86" s="128"/>
      <c r="S86" s="128"/>
      <c r="T86" s="385"/>
      <c r="U86" s="79"/>
      <c r="V86" s="75"/>
      <c r="W86" s="79"/>
      <c r="X86" s="76"/>
      <c r="Y86" s="128"/>
      <c r="Z86" s="385"/>
      <c r="AA86" s="79"/>
      <c r="AB86" s="79"/>
      <c r="AC86" s="79"/>
      <c r="AD86" s="76"/>
      <c r="AE86" s="128"/>
      <c r="AF86" s="598"/>
      <c r="AG86" s="81"/>
      <c r="AH86" s="81"/>
      <c r="AI86" s="79"/>
      <c r="AJ86" s="200"/>
      <c r="AK86" s="128"/>
      <c r="AL86" s="598"/>
      <c r="AM86" s="78"/>
      <c r="AN86" s="79"/>
      <c r="AO86" s="79"/>
      <c r="AP86" s="77"/>
      <c r="AQ86" s="87"/>
      <c r="AR86" s="80"/>
      <c r="AS86" s="80"/>
      <c r="AT86" s="83"/>
      <c r="AU86" s="84"/>
    </row>
    <row r="87" spans="1:47" ht="13.5" thickTop="1">
      <c r="A87" s="1247"/>
      <c r="B87" s="44">
        <v>20</v>
      </c>
      <c r="C87" s="381" t="s">
        <v>126</v>
      </c>
      <c r="D87" s="1010"/>
      <c r="E87" s="1010"/>
      <c r="F87" s="888"/>
      <c r="G87" s="10"/>
      <c r="H87" s="11"/>
      <c r="I87" s="6"/>
      <c r="J87" s="53"/>
      <c r="K87" s="126"/>
      <c r="L87" s="126"/>
      <c r="M87" s="31"/>
      <c r="N87" s="11"/>
      <c r="O87" s="11"/>
      <c r="P87" s="6"/>
      <c r="Q87" s="381"/>
      <c r="R87" s="126"/>
      <c r="S87" s="126"/>
      <c r="T87" s="255"/>
      <c r="U87" s="11"/>
      <c r="V87" s="9"/>
      <c r="W87" s="11"/>
      <c r="X87" s="53"/>
      <c r="Y87" s="126" t="s">
        <v>126</v>
      </c>
      <c r="Z87" s="255" t="s">
        <v>478</v>
      </c>
      <c r="AA87" s="11"/>
      <c r="AB87" s="11"/>
      <c r="AC87" s="11"/>
      <c r="AD87" s="53"/>
      <c r="AE87" s="126"/>
      <c r="AF87" s="255"/>
      <c r="AG87" s="13"/>
      <c r="AH87" s="13"/>
      <c r="AI87" s="11"/>
      <c r="AJ87" s="74"/>
      <c r="AK87" s="126"/>
      <c r="AL87" s="255"/>
      <c r="AM87" s="10"/>
      <c r="AN87" s="13"/>
      <c r="AO87" s="11"/>
      <c r="AP87" s="50"/>
      <c r="AQ87" s="67"/>
      <c r="AR87" s="50"/>
      <c r="AS87" s="50"/>
      <c r="AT87" s="63"/>
      <c r="AU87" s="12"/>
    </row>
    <row r="88" spans="1:47" ht="12.75">
      <c r="A88" s="1247"/>
      <c r="B88" s="44"/>
      <c r="C88" s="381"/>
      <c r="D88" s="1010"/>
      <c r="E88" s="1010"/>
      <c r="F88" s="888"/>
      <c r="G88" s="10"/>
      <c r="H88" s="11"/>
      <c r="I88" s="6"/>
      <c r="J88" s="53"/>
      <c r="K88" s="126"/>
      <c r="L88" s="126"/>
      <c r="M88" s="31"/>
      <c r="N88" s="11"/>
      <c r="O88" s="11"/>
      <c r="P88" s="6"/>
      <c r="Q88" s="381"/>
      <c r="R88" s="126"/>
      <c r="S88" s="126"/>
      <c r="T88" s="31"/>
      <c r="U88" s="11"/>
      <c r="V88" s="9"/>
      <c r="W88" s="11"/>
      <c r="X88" s="53"/>
      <c r="Y88" s="126"/>
      <c r="Z88" s="31"/>
      <c r="AA88" s="11"/>
      <c r="AB88" s="11"/>
      <c r="AC88" s="11"/>
      <c r="AD88" s="53"/>
      <c r="AE88" s="126"/>
      <c r="AF88" s="255"/>
      <c r="AG88" s="13"/>
      <c r="AH88" s="13"/>
      <c r="AI88" s="11"/>
      <c r="AJ88" s="74"/>
      <c r="AK88" s="126"/>
      <c r="AL88" s="255"/>
      <c r="AM88" s="10"/>
      <c r="AN88" s="13"/>
      <c r="AO88" s="11"/>
      <c r="AP88" s="50"/>
      <c r="AQ88" s="67"/>
      <c r="AR88" s="50"/>
      <c r="AS88" s="50"/>
      <c r="AT88" s="63"/>
      <c r="AU88" s="12"/>
    </row>
    <row r="89" spans="1:47" ht="12.75">
      <c r="A89" s="1247"/>
      <c r="B89" s="1214"/>
      <c r="C89" s="867"/>
      <c r="D89" s="1011"/>
      <c r="E89" s="1011"/>
      <c r="F89" s="1134"/>
      <c r="G89" s="17"/>
      <c r="H89" s="19"/>
      <c r="I89" s="18"/>
      <c r="J89" s="56"/>
      <c r="K89" s="127"/>
      <c r="L89" s="127"/>
      <c r="M89" s="384"/>
      <c r="N89" s="19"/>
      <c r="O89" s="19"/>
      <c r="P89" s="18"/>
      <c r="Q89" s="867"/>
      <c r="R89" s="127"/>
      <c r="S89" s="127"/>
      <c r="T89" s="384"/>
      <c r="U89" s="19"/>
      <c r="V89" s="16"/>
      <c r="W89" s="19"/>
      <c r="X89" s="56"/>
      <c r="Y89" s="127"/>
      <c r="Z89" s="384"/>
      <c r="AA89" s="19"/>
      <c r="AB89" s="19"/>
      <c r="AC89" s="19"/>
      <c r="AD89" s="56"/>
      <c r="AE89" s="127"/>
      <c r="AF89" s="597"/>
      <c r="AG89" s="21"/>
      <c r="AH89" s="21"/>
      <c r="AI89" s="19"/>
      <c r="AJ89" s="199"/>
      <c r="AK89" s="127"/>
      <c r="AL89" s="597"/>
      <c r="AM89" s="17"/>
      <c r="AN89" s="21"/>
      <c r="AO89" s="19"/>
      <c r="AP89" s="51"/>
      <c r="AQ89" s="93"/>
      <c r="AR89" s="51"/>
      <c r="AS89" s="51"/>
      <c r="AT89" s="64"/>
      <c r="AU89" s="20"/>
    </row>
    <row r="90" spans="1:47" ht="12.75">
      <c r="A90" s="1247"/>
      <c r="B90" s="44">
        <v>21</v>
      </c>
      <c r="C90" s="381" t="s">
        <v>109</v>
      </c>
      <c r="D90" s="1010"/>
      <c r="E90" s="1010"/>
      <c r="F90" s="117"/>
      <c r="G90" s="11"/>
      <c r="H90" s="11"/>
      <c r="I90" s="6"/>
      <c r="J90" s="53"/>
      <c r="K90" s="126"/>
      <c r="L90" s="126"/>
      <c r="M90" s="31"/>
      <c r="N90" s="10"/>
      <c r="O90" s="11"/>
      <c r="P90" s="6"/>
      <c r="Q90" s="381"/>
      <c r="R90" s="126" t="s">
        <v>109</v>
      </c>
      <c r="S90" s="126"/>
      <c r="T90" s="255" t="s">
        <v>371</v>
      </c>
      <c r="U90" s="11"/>
      <c r="V90" s="9"/>
      <c r="W90" s="11"/>
      <c r="X90" s="53"/>
      <c r="Y90" s="126"/>
      <c r="Z90" s="31"/>
      <c r="AA90" s="11"/>
      <c r="AB90" s="11"/>
      <c r="AC90" s="11"/>
      <c r="AD90" s="53"/>
      <c r="AE90" s="126"/>
      <c r="AF90" s="255"/>
      <c r="AG90" s="13"/>
      <c r="AH90" s="13"/>
      <c r="AI90" s="11"/>
      <c r="AJ90" s="74"/>
      <c r="AK90" s="126"/>
      <c r="AL90" s="255"/>
      <c r="AM90" s="33"/>
      <c r="AN90" s="33"/>
      <c r="AO90" s="32"/>
      <c r="AP90" s="22"/>
      <c r="AQ90" s="67"/>
      <c r="AR90" s="50"/>
      <c r="AS90" s="50"/>
      <c r="AT90" s="63"/>
      <c r="AU90" s="12"/>
    </row>
    <row r="91" spans="1:47" ht="12.75">
      <c r="A91" s="1247"/>
      <c r="B91" s="44"/>
      <c r="C91" s="381"/>
      <c r="D91" s="1010"/>
      <c r="E91" s="1010"/>
      <c r="F91" s="117"/>
      <c r="G91" s="11"/>
      <c r="H91" s="11"/>
      <c r="I91" s="6"/>
      <c r="J91" s="53"/>
      <c r="K91" s="126"/>
      <c r="L91" s="126"/>
      <c r="M91" s="31"/>
      <c r="N91" s="10"/>
      <c r="O91" s="11"/>
      <c r="P91" s="6"/>
      <c r="Q91" s="381"/>
      <c r="R91" s="126"/>
      <c r="S91" s="126"/>
      <c r="T91" s="31"/>
      <c r="U91" s="11"/>
      <c r="V91" s="9"/>
      <c r="W91" s="11"/>
      <c r="X91" s="53"/>
      <c r="Y91" s="126"/>
      <c r="Z91" s="31"/>
      <c r="AA91" s="11"/>
      <c r="AB91" s="11"/>
      <c r="AC91" s="11"/>
      <c r="AD91" s="53"/>
      <c r="AE91" s="126"/>
      <c r="AF91" s="255"/>
      <c r="AG91" s="13"/>
      <c r="AH91" s="13"/>
      <c r="AI91" s="11"/>
      <c r="AJ91" s="74"/>
      <c r="AK91" s="126"/>
      <c r="AL91" s="255"/>
      <c r="AM91" s="33"/>
      <c r="AN91" s="33"/>
      <c r="AO91" s="32"/>
      <c r="AP91" s="22"/>
      <c r="AQ91" s="67"/>
      <c r="AR91" s="50"/>
      <c r="AS91" s="50"/>
      <c r="AT91" s="63"/>
      <c r="AU91" s="12"/>
    </row>
    <row r="92" spans="1:47" ht="12.75">
      <c r="A92" s="1247"/>
      <c r="B92" s="1214"/>
      <c r="C92" s="867"/>
      <c r="D92" s="1011"/>
      <c r="E92" s="1011"/>
      <c r="F92" s="745"/>
      <c r="G92" s="19"/>
      <c r="H92" s="19"/>
      <c r="I92" s="18"/>
      <c r="J92" s="56"/>
      <c r="K92" s="127"/>
      <c r="L92" s="127"/>
      <c r="M92" s="384"/>
      <c r="N92" s="17"/>
      <c r="O92" s="19"/>
      <c r="P92" s="18"/>
      <c r="Q92" s="867"/>
      <c r="R92" s="127"/>
      <c r="S92" s="127"/>
      <c r="T92" s="384"/>
      <c r="U92" s="19"/>
      <c r="V92" s="16"/>
      <c r="W92" s="19"/>
      <c r="X92" s="56"/>
      <c r="Y92" s="127"/>
      <c r="Z92" s="384"/>
      <c r="AA92" s="19"/>
      <c r="AB92" s="19"/>
      <c r="AC92" s="19"/>
      <c r="AD92" s="56"/>
      <c r="AE92" s="127"/>
      <c r="AF92" s="597"/>
      <c r="AG92" s="21"/>
      <c r="AH92" s="21"/>
      <c r="AI92" s="19"/>
      <c r="AJ92" s="199"/>
      <c r="AK92" s="127"/>
      <c r="AL92" s="597"/>
      <c r="AM92" s="34"/>
      <c r="AN92" s="34"/>
      <c r="AO92" s="35"/>
      <c r="AP92" s="42"/>
      <c r="AQ92" s="93"/>
      <c r="AR92" s="51"/>
      <c r="AS92" s="51"/>
      <c r="AT92" s="64"/>
      <c r="AU92" s="20"/>
    </row>
    <row r="93" spans="1:47" ht="12.75">
      <c r="A93" s="1247"/>
      <c r="B93" s="44">
        <v>22</v>
      </c>
      <c r="C93" s="381" t="s">
        <v>112</v>
      </c>
      <c r="D93" s="1010"/>
      <c r="E93" s="1010"/>
      <c r="F93" s="117"/>
      <c r="G93" s="11"/>
      <c r="H93" s="11"/>
      <c r="I93" s="6"/>
      <c r="J93" s="53"/>
      <c r="K93" s="126" t="s">
        <v>112</v>
      </c>
      <c r="L93" s="126"/>
      <c r="M93" s="31" t="s">
        <v>433</v>
      </c>
      <c r="N93" s="11"/>
      <c r="O93" s="11"/>
      <c r="P93" s="6"/>
      <c r="Q93" s="381"/>
      <c r="R93" s="126"/>
      <c r="S93" s="126"/>
      <c r="T93" s="31"/>
      <c r="U93" s="11"/>
      <c r="V93" s="9"/>
      <c r="W93" s="11"/>
      <c r="X93" s="53"/>
      <c r="Y93" s="126"/>
      <c r="Z93" s="31"/>
      <c r="AA93" s="11"/>
      <c r="AB93" s="11"/>
      <c r="AC93" s="11"/>
      <c r="AD93" s="53"/>
      <c r="AE93" s="126"/>
      <c r="AF93" s="255"/>
      <c r="AG93" s="13"/>
      <c r="AH93" s="13"/>
      <c r="AI93" s="11"/>
      <c r="AJ93" s="74"/>
      <c r="AK93" s="126"/>
      <c r="AL93" s="118"/>
      <c r="AM93" s="11"/>
      <c r="AN93" s="11"/>
      <c r="AO93" s="11"/>
      <c r="AP93" s="6"/>
      <c r="AQ93" s="67"/>
      <c r="AR93" s="50"/>
      <c r="AS93" s="50"/>
      <c r="AT93" s="63"/>
      <c r="AU93" s="12"/>
    </row>
    <row r="94" spans="1:47" ht="12.75">
      <c r="A94" s="1247"/>
      <c r="B94" s="44"/>
      <c r="C94" s="381"/>
      <c r="D94" s="1010"/>
      <c r="E94" s="1010"/>
      <c r="F94" s="117"/>
      <c r="G94" s="11"/>
      <c r="H94" s="11"/>
      <c r="I94" s="6"/>
      <c r="J94" s="53"/>
      <c r="K94" s="126"/>
      <c r="L94" s="126"/>
      <c r="M94" s="31"/>
      <c r="N94" s="11"/>
      <c r="O94" s="11"/>
      <c r="P94" s="6"/>
      <c r="Q94" s="381"/>
      <c r="R94" s="126"/>
      <c r="S94" s="126"/>
      <c r="T94" s="31"/>
      <c r="U94" s="11"/>
      <c r="V94" s="9"/>
      <c r="W94" s="11"/>
      <c r="X94" s="53"/>
      <c r="Y94" s="126"/>
      <c r="Z94" s="31"/>
      <c r="AA94" s="11"/>
      <c r="AB94" s="11"/>
      <c r="AC94" s="11"/>
      <c r="AD94" s="53"/>
      <c r="AE94" s="126"/>
      <c r="AF94" s="255"/>
      <c r="AG94" s="13"/>
      <c r="AH94" s="13"/>
      <c r="AI94" s="11"/>
      <c r="AJ94" s="74"/>
      <c r="AK94" s="126"/>
      <c r="AL94" s="118"/>
      <c r="AM94" s="11"/>
      <c r="AN94" s="11"/>
      <c r="AO94" s="11"/>
      <c r="AP94" s="6"/>
      <c r="AQ94" s="67"/>
      <c r="AR94" s="50"/>
      <c r="AS94" s="50"/>
      <c r="AT94" s="63"/>
      <c r="AU94" s="12"/>
    </row>
    <row r="95" spans="1:47" ht="12.75">
      <c r="A95" s="1247"/>
      <c r="B95" s="1214"/>
      <c r="C95" s="867"/>
      <c r="D95" s="1011"/>
      <c r="E95" s="1011"/>
      <c r="F95" s="745"/>
      <c r="G95" s="19"/>
      <c r="H95" s="19"/>
      <c r="I95" s="18"/>
      <c r="J95" s="56"/>
      <c r="K95" s="127"/>
      <c r="L95" s="127"/>
      <c r="M95" s="384"/>
      <c r="N95" s="19"/>
      <c r="O95" s="19"/>
      <c r="P95" s="18"/>
      <c r="Q95" s="867"/>
      <c r="R95" s="127"/>
      <c r="S95" s="127"/>
      <c r="T95" s="384"/>
      <c r="U95" s="19"/>
      <c r="V95" s="16"/>
      <c r="W95" s="19"/>
      <c r="X95" s="56"/>
      <c r="Y95" s="127"/>
      <c r="Z95" s="384"/>
      <c r="AA95" s="19"/>
      <c r="AB95" s="19"/>
      <c r="AC95" s="19"/>
      <c r="AD95" s="56"/>
      <c r="AE95" s="127"/>
      <c r="AF95" s="597"/>
      <c r="AG95" s="21"/>
      <c r="AH95" s="21"/>
      <c r="AI95" s="19"/>
      <c r="AJ95" s="199"/>
      <c r="AK95" s="127"/>
      <c r="AL95" s="384"/>
      <c r="AM95" s="19"/>
      <c r="AN95" s="19"/>
      <c r="AO95" s="19"/>
      <c r="AP95" s="18"/>
      <c r="AQ95" s="93"/>
      <c r="AR95" s="51"/>
      <c r="AS95" s="51"/>
      <c r="AT95" s="64"/>
      <c r="AU95" s="20"/>
    </row>
    <row r="96" spans="1:47" ht="12.75">
      <c r="A96" s="1247"/>
      <c r="B96" s="1822">
        <v>23</v>
      </c>
      <c r="C96" s="1419" t="s">
        <v>115</v>
      </c>
      <c r="D96" s="1010"/>
      <c r="E96" s="1010"/>
      <c r="F96" s="117"/>
      <c r="G96" s="11"/>
      <c r="H96" s="11"/>
      <c r="I96" s="6"/>
      <c r="J96" s="53"/>
      <c r="K96" s="126"/>
      <c r="L96" s="126"/>
      <c r="M96" s="31"/>
      <c r="N96" s="11"/>
      <c r="O96" s="11"/>
      <c r="P96" s="6"/>
      <c r="Q96" s="381"/>
      <c r="R96" s="126" t="s">
        <v>115</v>
      </c>
      <c r="S96" s="126"/>
      <c r="T96" s="1679" t="s">
        <v>596</v>
      </c>
      <c r="U96" s="10"/>
      <c r="V96" s="9"/>
      <c r="W96" s="11"/>
      <c r="X96" s="53"/>
      <c r="Y96" s="126"/>
      <c r="Z96" s="31"/>
      <c r="AA96" s="11"/>
      <c r="AB96" s="11"/>
      <c r="AC96" s="11"/>
      <c r="AD96" s="53"/>
      <c r="AE96" s="126"/>
      <c r="AF96" s="255"/>
      <c r="AG96" s="13"/>
      <c r="AH96" s="13"/>
      <c r="AI96" s="11"/>
      <c r="AJ96" s="74"/>
      <c r="AK96" s="126"/>
      <c r="AL96" s="118"/>
      <c r="AM96" s="11"/>
      <c r="AN96" s="11"/>
      <c r="AO96" s="11"/>
      <c r="AP96" s="6"/>
      <c r="AQ96" s="67"/>
      <c r="AR96" s="50"/>
      <c r="AS96" s="50"/>
      <c r="AT96" s="63"/>
      <c r="AU96" s="12"/>
    </row>
    <row r="97" spans="1:47" ht="12.75">
      <c r="A97" s="1247"/>
      <c r="B97" s="44"/>
      <c r="C97" s="381"/>
      <c r="D97" s="1010"/>
      <c r="E97" s="1010"/>
      <c r="F97" s="117"/>
      <c r="G97" s="11"/>
      <c r="H97" s="11"/>
      <c r="I97" s="6"/>
      <c r="J97" s="53"/>
      <c r="K97" s="126"/>
      <c r="L97" s="126"/>
      <c r="M97" s="31"/>
      <c r="N97" s="11"/>
      <c r="O97" s="11"/>
      <c r="P97" s="6"/>
      <c r="Q97" s="381"/>
      <c r="R97" s="126"/>
      <c r="S97" s="126"/>
      <c r="T97" s="31"/>
      <c r="U97" s="11"/>
      <c r="V97" s="9"/>
      <c r="W97" s="11"/>
      <c r="X97" s="53"/>
      <c r="Y97" s="126"/>
      <c r="Z97" s="31"/>
      <c r="AA97" s="11"/>
      <c r="AB97" s="11"/>
      <c r="AC97" s="11"/>
      <c r="AD97" s="53"/>
      <c r="AE97" s="126"/>
      <c r="AF97" s="255"/>
      <c r="AG97" s="13"/>
      <c r="AH97" s="13"/>
      <c r="AI97" s="11"/>
      <c r="AJ97" s="74"/>
      <c r="AK97" s="126"/>
      <c r="AL97" s="118"/>
      <c r="AM97" s="11"/>
      <c r="AN97" s="11"/>
      <c r="AO97" s="11"/>
      <c r="AP97" s="6"/>
      <c r="AQ97" s="67"/>
      <c r="AR97" s="50"/>
      <c r="AS97" s="63"/>
      <c r="AT97" s="63"/>
      <c r="AU97" s="12"/>
    </row>
    <row r="98" spans="1:47" ht="12.75">
      <c r="A98" s="1247"/>
      <c r="B98" s="869"/>
      <c r="C98" s="867"/>
      <c r="D98" s="1011"/>
      <c r="E98" s="1011"/>
      <c r="F98" s="745"/>
      <c r="G98" s="19"/>
      <c r="H98" s="19"/>
      <c r="I98" s="18"/>
      <c r="J98" s="56"/>
      <c r="K98" s="127"/>
      <c r="L98" s="127"/>
      <c r="M98" s="384"/>
      <c r="N98" s="19"/>
      <c r="O98" s="19"/>
      <c r="P98" s="18"/>
      <c r="Q98" s="867"/>
      <c r="R98" s="127"/>
      <c r="S98" s="127"/>
      <c r="T98" s="384"/>
      <c r="U98" s="19"/>
      <c r="V98" s="16"/>
      <c r="W98" s="19"/>
      <c r="X98" s="56"/>
      <c r="Y98" s="127"/>
      <c r="Z98" s="384"/>
      <c r="AA98" s="19"/>
      <c r="AB98" s="19"/>
      <c r="AC98" s="19"/>
      <c r="AD98" s="56"/>
      <c r="AE98" s="127"/>
      <c r="AF98" s="597"/>
      <c r="AG98" s="21"/>
      <c r="AH98" s="21"/>
      <c r="AI98" s="19"/>
      <c r="AJ98" s="199"/>
      <c r="AK98" s="127"/>
      <c r="AL98" s="384"/>
      <c r="AM98" s="19"/>
      <c r="AN98" s="19"/>
      <c r="AO98" s="19"/>
      <c r="AP98" s="18"/>
      <c r="AQ98" s="93"/>
      <c r="AR98" s="51"/>
      <c r="AS98" s="51"/>
      <c r="AT98" s="64"/>
      <c r="AU98" s="20"/>
    </row>
    <row r="99" spans="1:47" ht="12.75">
      <c r="A99" s="1247"/>
      <c r="B99" s="44">
        <v>24</v>
      </c>
      <c r="C99" s="381" t="s">
        <v>117</v>
      </c>
      <c r="D99" s="1010" t="s">
        <v>117</v>
      </c>
      <c r="E99" s="1010" t="s">
        <v>486</v>
      </c>
      <c r="F99" s="118" t="s">
        <v>482</v>
      </c>
      <c r="G99" s="11"/>
      <c r="H99" s="11"/>
      <c r="I99" s="6"/>
      <c r="J99" s="53"/>
      <c r="K99" s="126"/>
      <c r="L99" s="126"/>
      <c r="M99" s="31"/>
      <c r="N99" s="11"/>
      <c r="O99" s="11"/>
      <c r="P99" s="6"/>
      <c r="Q99" s="381"/>
      <c r="R99" s="126"/>
      <c r="S99" s="126"/>
      <c r="T99" s="31"/>
      <c r="U99" s="11"/>
      <c r="V99" s="9"/>
      <c r="W99" s="11"/>
      <c r="X99" s="53"/>
      <c r="Y99" s="126" t="s">
        <v>117</v>
      </c>
      <c r="Z99" s="31" t="s">
        <v>478</v>
      </c>
      <c r="AA99" s="98" t="s">
        <v>80</v>
      </c>
      <c r="AB99" s="95"/>
      <c r="AC99" s="95"/>
      <c r="AD99" s="97"/>
      <c r="AE99" s="126"/>
      <c r="AF99" s="255"/>
      <c r="AG99" s="13"/>
      <c r="AH99" s="13"/>
      <c r="AI99" s="11"/>
      <c r="AJ99" s="74"/>
      <c r="AK99" s="126"/>
      <c r="AL99" s="118"/>
      <c r="AM99" s="11"/>
      <c r="AN99" s="11"/>
      <c r="AO99" s="11"/>
      <c r="AP99" s="6"/>
      <c r="AQ99" s="67"/>
      <c r="AR99" s="50"/>
      <c r="AS99" s="50"/>
      <c r="AT99" s="63"/>
      <c r="AU99" s="12"/>
    </row>
    <row r="100" spans="1:47" ht="12.75">
      <c r="A100" s="1247"/>
      <c r="B100" s="44"/>
      <c r="C100" s="381"/>
      <c r="D100" s="1010"/>
      <c r="E100" s="1010"/>
      <c r="F100" s="117" t="s">
        <v>242</v>
      </c>
      <c r="G100" s="11"/>
      <c r="H100" s="11"/>
      <c r="I100" s="6"/>
      <c r="J100" s="53"/>
      <c r="K100" s="126"/>
      <c r="L100" s="126"/>
      <c r="M100" s="31"/>
      <c r="N100" s="11"/>
      <c r="O100" s="11"/>
      <c r="P100" s="6"/>
      <c r="Q100" s="381"/>
      <c r="R100" s="126"/>
      <c r="S100" s="126"/>
      <c r="T100" s="31"/>
      <c r="U100" s="11"/>
      <c r="V100" s="9"/>
      <c r="W100" s="11"/>
      <c r="X100" s="53"/>
      <c r="Y100" s="126"/>
      <c r="Z100" s="31"/>
      <c r="AA100" s="10" t="s">
        <v>111</v>
      </c>
      <c r="AB100" s="11" t="s">
        <v>385</v>
      </c>
      <c r="AC100" s="11">
        <v>14</v>
      </c>
      <c r="AD100" s="53">
        <v>100</v>
      </c>
      <c r="AE100" s="126"/>
      <c r="AF100" s="255"/>
      <c r="AG100" s="13"/>
      <c r="AH100" s="13"/>
      <c r="AI100" s="11"/>
      <c r="AJ100" s="74"/>
      <c r="AK100" s="126"/>
      <c r="AL100" s="118"/>
      <c r="AM100" s="11"/>
      <c r="AN100" s="11"/>
      <c r="AO100" s="11"/>
      <c r="AP100" s="6"/>
      <c r="AQ100" s="67"/>
      <c r="AR100" s="50"/>
      <c r="AS100" s="50"/>
      <c r="AT100" s="63"/>
      <c r="AU100" s="12"/>
    </row>
    <row r="101" spans="1:47" ht="12.75">
      <c r="A101" s="1247"/>
      <c r="B101" s="869"/>
      <c r="C101" s="867"/>
      <c r="D101" s="1011"/>
      <c r="E101" s="1011"/>
      <c r="F101" s="745"/>
      <c r="G101" s="19"/>
      <c r="H101" s="19"/>
      <c r="I101" s="18"/>
      <c r="J101" s="56"/>
      <c r="K101" s="127"/>
      <c r="L101" s="127"/>
      <c r="M101" s="384"/>
      <c r="N101" s="19"/>
      <c r="O101" s="19"/>
      <c r="P101" s="18"/>
      <c r="Q101" s="867"/>
      <c r="R101" s="127"/>
      <c r="S101" s="127"/>
      <c r="T101" s="384"/>
      <c r="U101" s="19"/>
      <c r="V101" s="16"/>
      <c r="W101" s="19"/>
      <c r="X101" s="56"/>
      <c r="Y101" s="127"/>
      <c r="Z101" s="384"/>
      <c r="AA101" s="17"/>
      <c r="AB101" s="19"/>
      <c r="AC101" s="19"/>
      <c r="AD101" s="56"/>
      <c r="AE101" s="127"/>
      <c r="AF101" s="597"/>
      <c r="AG101" s="21"/>
      <c r="AH101" s="21"/>
      <c r="AI101" s="19"/>
      <c r="AJ101" s="199"/>
      <c r="AK101" s="127"/>
      <c r="AL101" s="384"/>
      <c r="AM101" s="19"/>
      <c r="AN101" s="19"/>
      <c r="AO101" s="19"/>
      <c r="AP101" s="18"/>
      <c r="AQ101" s="93"/>
      <c r="AR101" s="51"/>
      <c r="AS101" s="51"/>
      <c r="AT101" s="64"/>
      <c r="AU101" s="20"/>
    </row>
    <row r="102" spans="1:47" ht="12.75">
      <c r="A102" s="1247"/>
      <c r="B102" s="44">
        <v>25</v>
      </c>
      <c r="C102" s="381" t="s">
        <v>119</v>
      </c>
      <c r="D102" s="1010"/>
      <c r="E102" s="1010"/>
      <c r="F102" s="117"/>
      <c r="G102" s="11"/>
      <c r="H102" s="11"/>
      <c r="I102" s="6"/>
      <c r="J102" s="53"/>
      <c r="K102" s="126" t="s">
        <v>119</v>
      </c>
      <c r="L102" s="126"/>
      <c r="M102" s="117" t="s">
        <v>433</v>
      </c>
      <c r="N102" s="841"/>
      <c r="O102" s="870"/>
      <c r="P102" s="871"/>
      <c r="Q102" s="826"/>
      <c r="R102" s="126" t="s">
        <v>119</v>
      </c>
      <c r="S102" s="126"/>
      <c r="T102" s="756" t="s">
        <v>295</v>
      </c>
      <c r="U102" s="616" t="s">
        <v>394</v>
      </c>
      <c r="V102" s="618"/>
      <c r="W102" s="617"/>
      <c r="X102" s="624"/>
      <c r="Y102" s="126"/>
      <c r="Z102" s="31"/>
      <c r="AA102" s="10"/>
      <c r="AB102" s="11"/>
      <c r="AC102" s="11"/>
      <c r="AD102" s="53"/>
      <c r="AE102" s="126"/>
      <c r="AF102" s="255"/>
      <c r="AG102" s="33"/>
      <c r="AH102" s="13"/>
      <c r="AI102" s="11"/>
      <c r="AJ102" s="74"/>
      <c r="AK102" s="126" t="s">
        <v>119</v>
      </c>
      <c r="AL102" s="255" t="s">
        <v>219</v>
      </c>
      <c r="AM102" s="15"/>
      <c r="AN102" s="11"/>
      <c r="AO102" s="11"/>
      <c r="AP102" s="6"/>
      <c r="AQ102" s="67"/>
      <c r="AR102" s="50"/>
      <c r="AS102" s="50"/>
      <c r="AT102" s="63"/>
      <c r="AU102" s="12"/>
    </row>
    <row r="103" spans="1:47" ht="12.75">
      <c r="A103" s="1247"/>
      <c r="B103" s="44"/>
      <c r="C103" s="381"/>
      <c r="D103" s="1010"/>
      <c r="E103" s="1010"/>
      <c r="F103" s="117"/>
      <c r="G103" s="11"/>
      <c r="H103" s="11"/>
      <c r="I103" s="6"/>
      <c r="J103" s="53"/>
      <c r="K103" s="126"/>
      <c r="L103" s="126"/>
      <c r="M103" s="117"/>
      <c r="N103" s="616"/>
      <c r="O103" s="617"/>
      <c r="P103" s="618"/>
      <c r="Q103" s="1079"/>
      <c r="R103" s="126"/>
      <c r="S103" s="126"/>
      <c r="T103" s="31" t="s">
        <v>87</v>
      </c>
      <c r="U103" s="616" t="s">
        <v>196</v>
      </c>
      <c r="V103" s="618" t="s">
        <v>120</v>
      </c>
      <c r="W103" s="617">
        <v>20</v>
      </c>
      <c r="X103" s="624">
        <v>2000</v>
      </c>
      <c r="Y103" s="126"/>
      <c r="Z103" s="31"/>
      <c r="AA103" s="10"/>
      <c r="AB103" s="11"/>
      <c r="AC103" s="11"/>
      <c r="AD103" s="53"/>
      <c r="AE103" s="126"/>
      <c r="AF103" s="255"/>
      <c r="AG103" s="33"/>
      <c r="AH103" s="13"/>
      <c r="AI103" s="11"/>
      <c r="AJ103" s="74"/>
      <c r="AK103" s="126"/>
      <c r="AL103" s="255"/>
      <c r="AM103" s="15"/>
      <c r="AN103" s="11"/>
      <c r="AO103" s="11"/>
      <c r="AP103" s="6"/>
      <c r="AQ103" s="67"/>
      <c r="AR103" s="50"/>
      <c r="AS103" s="50"/>
      <c r="AT103" s="63"/>
      <c r="AU103" s="12"/>
    </row>
    <row r="104" spans="1:47" ht="12.75">
      <c r="A104" s="1247"/>
      <c r="B104" s="292"/>
      <c r="C104" s="381"/>
      <c r="D104" s="1010"/>
      <c r="E104" s="1010"/>
      <c r="F104" s="117"/>
      <c r="G104" s="11"/>
      <c r="H104" s="11"/>
      <c r="I104" s="6"/>
      <c r="J104" s="53"/>
      <c r="K104" s="126"/>
      <c r="L104" s="126"/>
      <c r="M104" s="117"/>
      <c r="N104" s="616"/>
      <c r="O104" s="617"/>
      <c r="P104" s="618"/>
      <c r="Q104" s="1079"/>
      <c r="R104" s="126"/>
      <c r="S104" s="126"/>
      <c r="T104" s="31" t="s">
        <v>354</v>
      </c>
      <c r="U104" s="672" t="s">
        <v>197</v>
      </c>
      <c r="V104" s="682" t="s">
        <v>121</v>
      </c>
      <c r="W104" s="673">
        <v>16</v>
      </c>
      <c r="X104" s="683">
        <v>500</v>
      </c>
      <c r="Y104" s="126"/>
      <c r="Z104" s="31"/>
      <c r="AA104" s="10"/>
      <c r="AB104" s="11"/>
      <c r="AC104" s="11"/>
      <c r="AD104" s="53"/>
      <c r="AE104" s="126"/>
      <c r="AF104" s="31"/>
      <c r="AG104" s="10"/>
      <c r="AH104" s="13"/>
      <c r="AI104" s="11"/>
      <c r="AJ104" s="74"/>
      <c r="AK104" s="165"/>
      <c r="AL104" s="255"/>
      <c r="AM104" s="10"/>
      <c r="AN104" s="11"/>
      <c r="AO104" s="11"/>
      <c r="AP104" s="6"/>
      <c r="AQ104" s="67"/>
      <c r="AR104" s="50"/>
      <c r="AS104" s="50"/>
      <c r="AT104" s="63"/>
      <c r="AU104" s="12"/>
    </row>
    <row r="105" spans="1:47" ht="12.75">
      <c r="A105" s="1247"/>
      <c r="B105" s="292"/>
      <c r="C105" s="381"/>
      <c r="D105" s="1010"/>
      <c r="E105" s="1010"/>
      <c r="F105" s="117"/>
      <c r="G105" s="11"/>
      <c r="H105" s="11"/>
      <c r="I105" s="6"/>
      <c r="J105" s="53"/>
      <c r="K105" s="126"/>
      <c r="L105" s="126"/>
      <c r="M105" s="852"/>
      <c r="N105" s="672"/>
      <c r="O105" s="673"/>
      <c r="P105" s="682"/>
      <c r="Q105" s="826"/>
      <c r="R105" s="126"/>
      <c r="S105" s="126"/>
      <c r="T105" s="31"/>
      <c r="U105" s="616" t="s">
        <v>132</v>
      </c>
      <c r="V105" s="618" t="s">
        <v>121</v>
      </c>
      <c r="W105" s="617">
        <v>12</v>
      </c>
      <c r="X105" s="619">
        <v>450</v>
      </c>
      <c r="Y105" s="126"/>
      <c r="Z105" s="31"/>
      <c r="AA105" s="10"/>
      <c r="AB105" s="11"/>
      <c r="AC105" s="11"/>
      <c r="AD105" s="53"/>
      <c r="AE105" s="126"/>
      <c r="AF105" s="255"/>
      <c r="AG105" s="13"/>
      <c r="AH105" s="13"/>
      <c r="AI105" s="11"/>
      <c r="AJ105" s="74"/>
      <c r="AK105" s="126"/>
      <c r="AL105" s="255"/>
      <c r="AM105" s="10"/>
      <c r="AN105" s="11"/>
      <c r="AO105" s="11"/>
      <c r="AP105" s="6"/>
      <c r="AQ105" s="67"/>
      <c r="AR105" s="50"/>
      <c r="AS105" s="50"/>
      <c r="AT105" s="63"/>
      <c r="AU105" s="12"/>
    </row>
    <row r="106" spans="1:47" ht="12.75">
      <c r="A106" s="1247"/>
      <c r="B106" s="292"/>
      <c r="C106" s="381"/>
      <c r="D106" s="1010"/>
      <c r="E106" s="1010"/>
      <c r="F106" s="117"/>
      <c r="G106" s="11"/>
      <c r="H106" s="11"/>
      <c r="I106" s="6"/>
      <c r="J106" s="53"/>
      <c r="K106" s="126"/>
      <c r="L106" s="126"/>
      <c r="M106" s="117"/>
      <c r="N106" s="672"/>
      <c r="O106" s="673"/>
      <c r="P106" s="682"/>
      <c r="Q106" s="826"/>
      <c r="R106" s="126"/>
      <c r="S106" s="126"/>
      <c r="T106" s="31"/>
      <c r="U106" s="612" t="s">
        <v>243</v>
      </c>
      <c r="V106" s="614"/>
      <c r="W106" s="613"/>
      <c r="X106" s="615"/>
      <c r="Y106" s="126"/>
      <c r="Z106" s="31"/>
      <c r="AA106" s="10"/>
      <c r="AB106" s="11"/>
      <c r="AC106" s="11"/>
      <c r="AD106" s="53"/>
      <c r="AE106" s="126"/>
      <c r="AF106" s="255"/>
      <c r="AG106" s="13"/>
      <c r="AH106" s="13"/>
      <c r="AI106" s="11"/>
      <c r="AJ106" s="74"/>
      <c r="AK106" s="126"/>
      <c r="AL106" s="255"/>
      <c r="AM106" s="10"/>
      <c r="AN106" s="11"/>
      <c r="AO106" s="11"/>
      <c r="AP106" s="6"/>
      <c r="AQ106" s="67"/>
      <c r="AR106" s="50"/>
      <c r="AS106" s="50"/>
      <c r="AT106" s="63"/>
      <c r="AU106" s="12"/>
    </row>
    <row r="107" spans="1:47" ht="12.75">
      <c r="A107" s="1247"/>
      <c r="B107" s="292"/>
      <c r="C107" s="381"/>
      <c r="D107" s="1010"/>
      <c r="E107" s="1010"/>
      <c r="F107" s="117"/>
      <c r="G107" s="11"/>
      <c r="H107" s="11"/>
      <c r="I107" s="6"/>
      <c r="J107" s="53"/>
      <c r="K107" s="126"/>
      <c r="L107" s="126"/>
      <c r="M107" s="117"/>
      <c r="N107" s="672"/>
      <c r="O107" s="673"/>
      <c r="P107" s="682"/>
      <c r="Q107" s="826"/>
      <c r="R107" s="126"/>
      <c r="S107" s="126"/>
      <c r="T107" s="31"/>
      <c r="U107" s="612" t="s">
        <v>165</v>
      </c>
      <c r="V107" s="614" t="s">
        <v>121</v>
      </c>
      <c r="W107" s="613">
        <v>16</v>
      </c>
      <c r="X107" s="615">
        <v>400</v>
      </c>
      <c r="Y107" s="126"/>
      <c r="Z107" s="31"/>
      <c r="AA107" s="10"/>
      <c r="AB107" s="11"/>
      <c r="AC107" s="11"/>
      <c r="AD107" s="53"/>
      <c r="AE107" s="126"/>
      <c r="AF107" s="255"/>
      <c r="AG107" s="13"/>
      <c r="AH107" s="13"/>
      <c r="AI107" s="11"/>
      <c r="AJ107" s="74"/>
      <c r="AK107" s="126"/>
      <c r="AL107" s="255"/>
      <c r="AM107" s="11"/>
      <c r="AN107" s="11"/>
      <c r="AO107" s="11"/>
      <c r="AP107" s="6"/>
      <c r="AQ107" s="67"/>
      <c r="AR107" s="50"/>
      <c r="AS107" s="50"/>
      <c r="AT107" s="63"/>
      <c r="AU107" s="12"/>
    </row>
    <row r="108" spans="1:47" ht="12.75">
      <c r="A108" s="1247"/>
      <c r="B108" s="292"/>
      <c r="C108" s="381"/>
      <c r="D108" s="1010"/>
      <c r="E108" s="1010"/>
      <c r="F108" s="117"/>
      <c r="G108" s="11"/>
      <c r="H108" s="11"/>
      <c r="I108" s="6"/>
      <c r="J108" s="53"/>
      <c r="K108" s="126"/>
      <c r="L108" s="126"/>
      <c r="M108" s="117"/>
      <c r="N108" s="672"/>
      <c r="O108" s="673"/>
      <c r="P108" s="682"/>
      <c r="Q108" s="826"/>
      <c r="R108" s="126"/>
      <c r="S108" s="126"/>
      <c r="T108" s="31"/>
      <c r="U108" s="678" t="s">
        <v>189</v>
      </c>
      <c r="V108" s="688" t="s">
        <v>110</v>
      </c>
      <c r="W108" s="679">
        <v>16</v>
      </c>
      <c r="X108" s="680">
        <v>275</v>
      </c>
      <c r="Y108" s="126"/>
      <c r="Z108" s="31"/>
      <c r="AA108" s="159"/>
      <c r="AB108" s="284"/>
      <c r="AC108" s="285"/>
      <c r="AD108" s="286"/>
      <c r="AE108" s="126"/>
      <c r="AF108" s="255"/>
      <c r="AG108" s="13"/>
      <c r="AH108" s="13"/>
      <c r="AI108" s="11"/>
      <c r="AJ108" s="74"/>
      <c r="AK108" s="126"/>
      <c r="AL108" s="255"/>
      <c r="AM108" s="11"/>
      <c r="AN108" s="11"/>
      <c r="AO108" s="11"/>
      <c r="AP108" s="6"/>
      <c r="AQ108" s="67"/>
      <c r="AR108" s="50"/>
      <c r="AS108" s="50"/>
      <c r="AT108" s="63"/>
      <c r="AU108" s="12"/>
    </row>
    <row r="109" spans="1:47" ht="12.75">
      <c r="A109" s="1247"/>
      <c r="B109" s="292"/>
      <c r="C109" s="381"/>
      <c r="D109" s="1010"/>
      <c r="E109" s="1010"/>
      <c r="F109" s="117"/>
      <c r="G109" s="11"/>
      <c r="H109" s="11"/>
      <c r="I109" s="6"/>
      <c r="J109" s="53"/>
      <c r="K109" s="126"/>
      <c r="L109" s="126"/>
      <c r="M109" s="117"/>
      <c r="N109" s="672"/>
      <c r="O109" s="673"/>
      <c r="P109" s="682"/>
      <c r="Q109" s="826"/>
      <c r="R109" s="126"/>
      <c r="S109" s="126"/>
      <c r="T109" s="31"/>
      <c r="U109" s="616" t="s">
        <v>60</v>
      </c>
      <c r="V109" s="618"/>
      <c r="W109" s="617"/>
      <c r="X109" s="619"/>
      <c r="Y109" s="126"/>
      <c r="Z109" s="31"/>
      <c r="AA109" s="10"/>
      <c r="AB109" s="11"/>
      <c r="AC109" s="11"/>
      <c r="AD109" s="53"/>
      <c r="AE109" s="126"/>
      <c r="AF109" s="255"/>
      <c r="AG109" s="13"/>
      <c r="AH109" s="13"/>
      <c r="AI109" s="11"/>
      <c r="AJ109" s="74"/>
      <c r="AK109" s="126"/>
      <c r="AL109" s="255"/>
      <c r="AM109" s="11"/>
      <c r="AN109" s="11"/>
      <c r="AO109" s="11"/>
      <c r="AP109" s="6"/>
      <c r="AQ109" s="67"/>
      <c r="AR109" s="50"/>
      <c r="AS109" s="50"/>
      <c r="AT109" s="63"/>
      <c r="AU109" s="12"/>
    </row>
    <row r="110" spans="1:47" ht="12.75">
      <c r="A110" s="1247"/>
      <c r="B110" s="292"/>
      <c r="C110" s="381"/>
      <c r="D110" s="1010"/>
      <c r="E110" s="1010"/>
      <c r="F110" s="117"/>
      <c r="G110" s="11"/>
      <c r="H110" s="11"/>
      <c r="I110" s="6"/>
      <c r="J110" s="53"/>
      <c r="K110" s="126"/>
      <c r="L110" s="126"/>
      <c r="M110" s="117"/>
      <c r="N110" s="672"/>
      <c r="O110" s="673"/>
      <c r="P110" s="682"/>
      <c r="Q110" s="826"/>
      <c r="R110" s="126"/>
      <c r="S110" s="126"/>
      <c r="T110" s="31"/>
      <c r="U110" s="616" t="s">
        <v>73</v>
      </c>
      <c r="V110" s="1732" t="s">
        <v>386</v>
      </c>
      <c r="W110" s="617">
        <v>32</v>
      </c>
      <c r="X110" s="619">
        <v>250</v>
      </c>
      <c r="Y110" s="126"/>
      <c r="Z110" s="31"/>
      <c r="AA110" s="10"/>
      <c r="AB110" s="11"/>
      <c r="AC110" s="11"/>
      <c r="AD110" s="53"/>
      <c r="AE110" s="126"/>
      <c r="AF110" s="255"/>
      <c r="AG110" s="13"/>
      <c r="AH110" s="13"/>
      <c r="AI110" s="11"/>
      <c r="AJ110" s="74"/>
      <c r="AK110" s="126"/>
      <c r="AL110" s="255"/>
      <c r="AM110" s="11"/>
      <c r="AN110" s="11"/>
      <c r="AO110" s="11"/>
      <c r="AP110" s="6"/>
      <c r="AQ110" s="67"/>
      <c r="AR110" s="50"/>
      <c r="AS110" s="50"/>
      <c r="AT110" s="63"/>
      <c r="AU110" s="12"/>
    </row>
    <row r="111" spans="1:47" s="42" customFormat="1" ht="12.75">
      <c r="A111" s="1247"/>
      <c r="B111" s="869"/>
      <c r="C111" s="867"/>
      <c r="D111" s="1011"/>
      <c r="E111" s="1011"/>
      <c r="F111" s="745"/>
      <c r="G111" s="19"/>
      <c r="H111" s="19"/>
      <c r="I111" s="18"/>
      <c r="J111" s="56"/>
      <c r="K111" s="127"/>
      <c r="L111" s="127"/>
      <c r="M111" s="745"/>
      <c r="N111" s="669"/>
      <c r="O111" s="670"/>
      <c r="P111" s="704"/>
      <c r="Q111" s="1535"/>
      <c r="R111" s="127"/>
      <c r="S111" s="127"/>
      <c r="T111" s="384"/>
      <c r="U111" s="630" t="s">
        <v>321</v>
      </c>
      <c r="V111" s="632" t="s">
        <v>110</v>
      </c>
      <c r="W111" s="631">
        <v>12</v>
      </c>
      <c r="X111" s="633">
        <v>250</v>
      </c>
      <c r="Y111" s="127"/>
      <c r="Z111" s="384"/>
      <c r="AA111" s="17"/>
      <c r="AB111" s="19"/>
      <c r="AC111" s="19"/>
      <c r="AD111" s="56"/>
      <c r="AE111" s="127"/>
      <c r="AF111" s="597"/>
      <c r="AG111" s="21"/>
      <c r="AH111" s="21"/>
      <c r="AI111" s="19"/>
      <c r="AJ111" s="199"/>
      <c r="AK111" s="127"/>
      <c r="AL111" s="597"/>
      <c r="AM111" s="19"/>
      <c r="AN111" s="19"/>
      <c r="AO111" s="19"/>
      <c r="AP111" s="18"/>
      <c r="AQ111" s="93"/>
      <c r="AR111" s="51"/>
      <c r="AS111" s="51"/>
      <c r="AT111" s="64"/>
      <c r="AU111" s="20"/>
    </row>
    <row r="112" spans="1:47" ht="12.75">
      <c r="A112" s="1247"/>
      <c r="B112" s="44">
        <v>26</v>
      </c>
      <c r="C112" s="381" t="s">
        <v>123</v>
      </c>
      <c r="D112" s="1010" t="s">
        <v>123</v>
      </c>
      <c r="E112" s="1010"/>
      <c r="F112" s="118" t="s">
        <v>482</v>
      </c>
      <c r="G112" s="872"/>
      <c r="H112" s="873"/>
      <c r="I112" s="874"/>
      <c r="J112" s="1074"/>
      <c r="K112" s="126"/>
      <c r="L112" s="126"/>
      <c r="M112" s="117"/>
      <c r="N112" s="10"/>
      <c r="O112" s="11"/>
      <c r="P112" s="6"/>
      <c r="Q112" s="53"/>
      <c r="R112" s="126"/>
      <c r="S112" s="126"/>
      <c r="T112" s="31"/>
      <c r="U112" s="159"/>
      <c r="V112" s="284"/>
      <c r="W112" s="285"/>
      <c r="X112" s="286"/>
      <c r="Y112" s="126"/>
      <c r="Z112" s="31"/>
      <c r="AA112" s="10"/>
      <c r="AB112" s="11"/>
      <c r="AC112" s="11"/>
      <c r="AD112" s="53"/>
      <c r="AE112" s="126"/>
      <c r="AF112" s="255"/>
      <c r="AG112" s="33"/>
      <c r="AH112" s="13"/>
      <c r="AI112" s="11"/>
      <c r="AJ112" s="74"/>
      <c r="AK112" s="126" t="s">
        <v>123</v>
      </c>
      <c r="AL112" s="255" t="s">
        <v>298</v>
      </c>
      <c r="AM112" s="33"/>
      <c r="AN112" s="11"/>
      <c r="AO112" s="11"/>
      <c r="AP112" s="6"/>
      <c r="AQ112" s="67"/>
      <c r="AR112" s="50"/>
      <c r="AS112" s="50"/>
      <c r="AT112" s="63"/>
      <c r="AU112" s="12"/>
    </row>
    <row r="113" spans="1:47" ht="12.75">
      <c r="A113" s="1247"/>
      <c r="B113" s="292"/>
      <c r="C113" s="381"/>
      <c r="D113" s="1010"/>
      <c r="E113" s="1010"/>
      <c r="F113" s="888" t="s">
        <v>241</v>
      </c>
      <c r="G113" s="872"/>
      <c r="H113" s="873"/>
      <c r="I113" s="874"/>
      <c r="J113" s="1074"/>
      <c r="K113" s="126"/>
      <c r="L113" s="126"/>
      <c r="M113" s="117"/>
      <c r="N113" s="159"/>
      <c r="O113" s="285"/>
      <c r="P113" s="284"/>
      <c r="Q113" s="286"/>
      <c r="R113" s="126"/>
      <c r="S113" s="126"/>
      <c r="T113" s="31"/>
      <c r="U113" s="159"/>
      <c r="V113" s="284"/>
      <c r="W113" s="285"/>
      <c r="X113" s="286"/>
      <c r="Y113" s="126"/>
      <c r="Z113" s="31"/>
      <c r="AA113" s="10"/>
      <c r="AB113" s="11"/>
      <c r="AC113" s="11"/>
      <c r="AD113" s="53"/>
      <c r="AE113" s="126"/>
      <c r="AF113" s="31"/>
      <c r="AG113" s="10"/>
      <c r="AH113" s="13"/>
      <c r="AI113" s="11"/>
      <c r="AJ113" s="74"/>
      <c r="AK113" s="126"/>
      <c r="AL113" s="255"/>
      <c r="AM113" s="10"/>
      <c r="AN113" s="11"/>
      <c r="AO113" s="11"/>
      <c r="AP113" s="53"/>
      <c r="AQ113" s="67"/>
      <c r="AR113" s="50"/>
      <c r="AS113" s="50"/>
      <c r="AT113" s="63"/>
      <c r="AU113" s="12"/>
    </row>
    <row r="114" spans="1:47" ht="12.75" customHeight="1" thickBot="1">
      <c r="A114" s="1247"/>
      <c r="B114" s="945"/>
      <c r="C114" s="908"/>
      <c r="D114" s="1677"/>
      <c r="E114" s="1677"/>
      <c r="F114" s="746"/>
      <c r="G114" s="1429"/>
      <c r="H114" s="1430"/>
      <c r="I114" s="1431"/>
      <c r="J114" s="1432"/>
      <c r="K114" s="135"/>
      <c r="L114" s="128"/>
      <c r="M114" s="385"/>
      <c r="N114" s="309"/>
      <c r="O114" s="310"/>
      <c r="P114" s="311"/>
      <c r="Q114" s="312"/>
      <c r="R114" s="128"/>
      <c r="S114" s="128"/>
      <c r="T114" s="385"/>
      <c r="U114" s="78"/>
      <c r="V114" s="79"/>
      <c r="W114" s="79"/>
      <c r="X114" s="76"/>
      <c r="Y114" s="128"/>
      <c r="Z114" s="385"/>
      <c r="AA114" s="78"/>
      <c r="AB114" s="79"/>
      <c r="AC114" s="79"/>
      <c r="AD114" s="76"/>
      <c r="AE114" s="128"/>
      <c r="AF114" s="598"/>
      <c r="AG114" s="81"/>
      <c r="AH114" s="81"/>
      <c r="AI114" s="79"/>
      <c r="AJ114" s="200"/>
      <c r="AK114" s="128"/>
      <c r="AL114" s="385"/>
      <c r="AM114" s="78"/>
      <c r="AN114" s="79"/>
      <c r="AO114" s="79"/>
      <c r="AP114" s="77"/>
      <c r="AQ114" s="87"/>
      <c r="AR114" s="80"/>
      <c r="AS114" s="80"/>
      <c r="AT114" s="83"/>
      <c r="AU114" s="84"/>
    </row>
    <row r="115" spans="1:47" ht="13.5" thickTop="1">
      <c r="A115" s="1247"/>
      <c r="B115" s="44">
        <v>27</v>
      </c>
      <c r="C115" s="381" t="s">
        <v>126</v>
      </c>
      <c r="D115" s="1010"/>
      <c r="E115" s="1010"/>
      <c r="F115" s="117"/>
      <c r="G115" s="11"/>
      <c r="H115" s="11"/>
      <c r="I115" s="6"/>
      <c r="J115" s="53"/>
      <c r="K115" s="333"/>
      <c r="L115" s="247"/>
      <c r="M115" s="742"/>
      <c r="N115" s="235"/>
      <c r="O115" s="235"/>
      <c r="P115" s="236"/>
      <c r="Q115" s="237"/>
      <c r="R115" s="126"/>
      <c r="S115" s="126"/>
      <c r="T115" s="31"/>
      <c r="U115" s="10"/>
      <c r="V115" s="9"/>
      <c r="W115" s="11"/>
      <c r="X115" s="53"/>
      <c r="Y115" s="126"/>
      <c r="Z115" s="31"/>
      <c r="AA115" s="11"/>
      <c r="AB115" s="11"/>
      <c r="AC115" s="11"/>
      <c r="AD115" s="53"/>
      <c r="AE115" s="126" t="s">
        <v>126</v>
      </c>
      <c r="AF115" s="255" t="s">
        <v>289</v>
      </c>
      <c r="AG115" s="13"/>
      <c r="AH115" s="13"/>
      <c r="AI115" s="11"/>
      <c r="AJ115" s="74"/>
      <c r="AK115" s="126"/>
      <c r="AL115" s="118"/>
      <c r="AM115" s="10"/>
      <c r="AN115" s="11"/>
      <c r="AO115" s="11"/>
      <c r="AP115" s="62"/>
      <c r="AQ115" s="209"/>
      <c r="AR115" s="54"/>
      <c r="AS115" s="54"/>
      <c r="AT115" s="65"/>
      <c r="AU115" s="172"/>
    </row>
    <row r="116" spans="1:47" ht="12.75">
      <c r="A116" s="1247"/>
      <c r="B116" s="292"/>
      <c r="C116" s="381"/>
      <c r="D116" s="1010"/>
      <c r="E116" s="1010"/>
      <c r="F116" s="117"/>
      <c r="G116" s="11"/>
      <c r="H116" s="11"/>
      <c r="I116" s="6"/>
      <c r="J116" s="53"/>
      <c r="K116" s="126"/>
      <c r="L116" s="126"/>
      <c r="M116" s="31"/>
      <c r="N116" s="11"/>
      <c r="O116" s="11"/>
      <c r="P116" s="6"/>
      <c r="Q116" s="53"/>
      <c r="R116" s="126"/>
      <c r="S116" s="126"/>
      <c r="T116" s="31"/>
      <c r="U116" s="10"/>
      <c r="V116" s="9"/>
      <c r="W116" s="11"/>
      <c r="X116" s="53"/>
      <c r="Y116" s="126"/>
      <c r="Z116" s="31"/>
      <c r="AA116" s="11"/>
      <c r="AB116" s="11"/>
      <c r="AC116" s="11"/>
      <c r="AD116" s="53"/>
      <c r="AE116" s="126"/>
      <c r="AF116" s="255"/>
      <c r="AG116" s="13"/>
      <c r="AH116" s="13"/>
      <c r="AI116" s="11"/>
      <c r="AJ116" s="74"/>
      <c r="AK116" s="126"/>
      <c r="AL116" s="118"/>
      <c r="AM116" s="10"/>
      <c r="AN116" s="11"/>
      <c r="AO116" s="11"/>
      <c r="AP116" s="62"/>
      <c r="AQ116" s="209"/>
      <c r="AR116" s="54"/>
      <c r="AS116" s="54"/>
      <c r="AT116" s="65"/>
      <c r="AU116" s="172"/>
    </row>
    <row r="117" spans="1:47" s="42" customFormat="1" ht="12.75">
      <c r="A117" s="1247"/>
      <c r="B117" s="869"/>
      <c r="C117" s="867"/>
      <c r="D117" s="1011"/>
      <c r="E117" s="1011"/>
      <c r="F117" s="745"/>
      <c r="G117" s="19"/>
      <c r="H117" s="19"/>
      <c r="I117" s="18"/>
      <c r="J117" s="56"/>
      <c r="K117" s="127"/>
      <c r="L117" s="127"/>
      <c r="M117" s="384"/>
      <c r="N117" s="19"/>
      <c r="O117" s="19"/>
      <c r="P117" s="18"/>
      <c r="Q117" s="56"/>
      <c r="R117" s="127"/>
      <c r="S117" s="127"/>
      <c r="T117" s="384"/>
      <c r="U117" s="17"/>
      <c r="V117" s="16"/>
      <c r="W117" s="19"/>
      <c r="X117" s="56"/>
      <c r="Y117" s="127"/>
      <c r="Z117" s="384"/>
      <c r="AA117" s="19"/>
      <c r="AB117" s="19"/>
      <c r="AC117" s="19"/>
      <c r="AD117" s="56"/>
      <c r="AE117" s="127"/>
      <c r="AF117" s="597"/>
      <c r="AG117" s="21"/>
      <c r="AH117" s="21"/>
      <c r="AI117" s="19"/>
      <c r="AJ117" s="199"/>
      <c r="AK117" s="127"/>
      <c r="AL117" s="384"/>
      <c r="AM117" s="17"/>
      <c r="AN117" s="19"/>
      <c r="AO117" s="19"/>
      <c r="AP117" s="18"/>
      <c r="AQ117" s="93"/>
      <c r="AR117" s="51"/>
      <c r="AS117" s="51"/>
      <c r="AT117" s="64"/>
      <c r="AU117" s="20"/>
    </row>
    <row r="118" spans="1:47" s="22" customFormat="1" ht="12.75">
      <c r="A118" s="1247"/>
      <c r="B118" s="1822">
        <v>28</v>
      </c>
      <c r="C118" s="1419" t="s">
        <v>109</v>
      </c>
      <c r="D118" s="1010"/>
      <c r="E118" s="1010"/>
      <c r="F118" s="243"/>
      <c r="G118" s="159"/>
      <c r="H118" s="285"/>
      <c r="I118" s="284"/>
      <c r="J118" s="286"/>
      <c r="K118" s="126"/>
      <c r="L118" s="126"/>
      <c r="M118" s="31"/>
      <c r="N118" s="11"/>
      <c r="O118" s="11"/>
      <c r="P118" s="6"/>
      <c r="Q118" s="53"/>
      <c r="R118" s="126" t="s">
        <v>109</v>
      </c>
      <c r="S118" s="126"/>
      <c r="T118" s="31" t="s">
        <v>371</v>
      </c>
      <c r="U118" s="672"/>
      <c r="V118" s="706"/>
      <c r="W118" s="673"/>
      <c r="X118" s="683"/>
      <c r="Y118" s="126"/>
      <c r="Z118" s="31"/>
      <c r="AA118" s="11"/>
      <c r="AB118" s="11"/>
      <c r="AC118" s="11"/>
      <c r="AD118" s="53"/>
      <c r="AE118" s="126"/>
      <c r="AF118" s="255"/>
      <c r="AG118" s="13"/>
      <c r="AH118" s="13"/>
      <c r="AI118" s="11"/>
      <c r="AJ118" s="74"/>
      <c r="AK118" s="126"/>
      <c r="AL118" s="118"/>
      <c r="AM118" s="11"/>
      <c r="AN118" s="11"/>
      <c r="AO118" s="11"/>
      <c r="AP118" s="6"/>
      <c r="AQ118" s="67"/>
      <c r="AR118" s="50"/>
      <c r="AS118" s="50"/>
      <c r="AT118" s="63"/>
      <c r="AU118" s="12"/>
    </row>
    <row r="119" spans="1:47" s="22" customFormat="1" ht="12.75">
      <c r="A119" s="1247"/>
      <c r="B119" s="292"/>
      <c r="C119" s="381"/>
      <c r="D119" s="1010"/>
      <c r="E119" s="1010"/>
      <c r="F119" s="117"/>
      <c r="G119" s="159"/>
      <c r="H119" s="285"/>
      <c r="I119" s="284"/>
      <c r="J119" s="286"/>
      <c r="K119" s="126"/>
      <c r="L119" s="126"/>
      <c r="M119" s="31"/>
      <c r="N119" s="11"/>
      <c r="O119" s="11"/>
      <c r="P119" s="6"/>
      <c r="Q119" s="53"/>
      <c r="R119" s="126"/>
      <c r="S119" s="126"/>
      <c r="T119" s="31"/>
      <c r="U119" s="672"/>
      <c r="V119" s="706"/>
      <c r="W119" s="673"/>
      <c r="X119" s="683"/>
      <c r="Y119" s="126"/>
      <c r="Z119" s="31"/>
      <c r="AA119" s="11"/>
      <c r="AB119" s="11"/>
      <c r="AC119" s="11"/>
      <c r="AD119" s="53"/>
      <c r="AE119" s="126"/>
      <c r="AF119" s="255"/>
      <c r="AG119" s="13"/>
      <c r="AH119" s="13"/>
      <c r="AI119" s="11"/>
      <c r="AJ119" s="74"/>
      <c r="AK119" s="126"/>
      <c r="AL119" s="118"/>
      <c r="AM119" s="11"/>
      <c r="AN119" s="11"/>
      <c r="AO119" s="11"/>
      <c r="AP119" s="6"/>
      <c r="AQ119" s="67"/>
      <c r="AR119" s="50"/>
      <c r="AS119" s="50"/>
      <c r="AT119" s="63"/>
      <c r="AU119" s="12"/>
    </row>
    <row r="120" spans="1:47" s="22" customFormat="1" ht="12.75">
      <c r="A120" s="1247"/>
      <c r="B120" s="869"/>
      <c r="C120" s="867"/>
      <c r="D120" s="1011"/>
      <c r="E120" s="1011"/>
      <c r="F120" s="745"/>
      <c r="G120" s="19"/>
      <c r="H120" s="19"/>
      <c r="I120" s="18"/>
      <c r="J120" s="56"/>
      <c r="K120" s="127"/>
      <c r="L120" s="127"/>
      <c r="M120" s="384"/>
      <c r="N120" s="19"/>
      <c r="O120" s="19"/>
      <c r="P120" s="18"/>
      <c r="Q120" s="56"/>
      <c r="R120" s="127"/>
      <c r="S120" s="127"/>
      <c r="T120" s="384"/>
      <c r="U120" s="17"/>
      <c r="V120" s="16"/>
      <c r="W120" s="19"/>
      <c r="X120" s="56"/>
      <c r="Y120" s="127"/>
      <c r="Z120" s="384"/>
      <c r="AA120" s="19"/>
      <c r="AB120" s="19"/>
      <c r="AC120" s="19"/>
      <c r="AD120" s="56"/>
      <c r="AE120" s="127"/>
      <c r="AF120" s="597"/>
      <c r="AG120" s="21"/>
      <c r="AH120" s="21"/>
      <c r="AI120" s="19"/>
      <c r="AJ120" s="199"/>
      <c r="AK120" s="127"/>
      <c r="AL120" s="384"/>
      <c r="AM120" s="19"/>
      <c r="AN120" s="19"/>
      <c r="AO120" s="19"/>
      <c r="AP120" s="18"/>
      <c r="AQ120" s="93"/>
      <c r="AR120" s="51"/>
      <c r="AS120" s="51"/>
      <c r="AT120" s="64"/>
      <c r="AU120" s="20"/>
    </row>
    <row r="121" spans="1:47" s="22" customFormat="1" ht="12.75">
      <c r="A121" s="1247"/>
      <c r="B121" s="44">
        <v>29</v>
      </c>
      <c r="C121" s="381" t="s">
        <v>112</v>
      </c>
      <c r="D121" s="1010"/>
      <c r="E121" s="1010"/>
      <c r="F121" s="117"/>
      <c r="G121" s="10"/>
      <c r="H121" s="11"/>
      <c r="I121" s="6"/>
      <c r="J121" s="53"/>
      <c r="K121" s="126" t="s">
        <v>112</v>
      </c>
      <c r="L121" s="126"/>
      <c r="M121" s="31" t="s">
        <v>433</v>
      </c>
      <c r="N121" s="11"/>
      <c r="O121" s="11"/>
      <c r="P121" s="6"/>
      <c r="Q121" s="53"/>
      <c r="R121" s="126"/>
      <c r="S121" s="126"/>
      <c r="T121" s="224"/>
      <c r="U121" s="11"/>
      <c r="V121" s="9"/>
      <c r="W121" s="11"/>
      <c r="X121" s="53"/>
      <c r="Y121" s="126"/>
      <c r="Z121" s="31"/>
      <c r="AA121" s="11"/>
      <c r="AB121" s="11"/>
      <c r="AC121" s="11"/>
      <c r="AD121" s="53"/>
      <c r="AE121" s="126"/>
      <c r="AF121" s="255"/>
      <c r="AG121" s="13"/>
      <c r="AH121" s="13"/>
      <c r="AI121" s="11"/>
      <c r="AJ121" s="74"/>
      <c r="AK121" s="126"/>
      <c r="AL121" s="118"/>
      <c r="AM121" s="11"/>
      <c r="AN121" s="11"/>
      <c r="AO121" s="11"/>
      <c r="AP121" s="6"/>
      <c r="AQ121" s="67"/>
      <c r="AR121" s="50"/>
      <c r="AS121" s="50"/>
      <c r="AT121" s="63"/>
      <c r="AU121" s="12"/>
    </row>
    <row r="122" spans="1:47" s="22" customFormat="1" ht="12.75">
      <c r="A122" s="1247"/>
      <c r="B122" s="292"/>
      <c r="C122" s="381"/>
      <c r="D122" s="1010"/>
      <c r="E122" s="1010"/>
      <c r="F122" s="117"/>
      <c r="G122" s="10"/>
      <c r="H122" s="11"/>
      <c r="I122" s="6"/>
      <c r="J122" s="53"/>
      <c r="K122" s="126"/>
      <c r="L122" s="126"/>
      <c r="M122" s="31"/>
      <c r="N122" s="11"/>
      <c r="O122" s="11"/>
      <c r="P122" s="6"/>
      <c r="Q122" s="53"/>
      <c r="R122" s="126"/>
      <c r="S122" s="126"/>
      <c r="T122" s="31"/>
      <c r="U122" s="11"/>
      <c r="V122" s="9"/>
      <c r="W122" s="11"/>
      <c r="X122" s="53"/>
      <c r="Y122" s="126"/>
      <c r="Z122" s="31"/>
      <c r="AA122" s="11"/>
      <c r="AB122" s="11"/>
      <c r="AC122" s="11"/>
      <c r="AD122" s="53"/>
      <c r="AE122" s="126"/>
      <c r="AF122" s="255"/>
      <c r="AG122" s="13"/>
      <c r="AH122" s="13"/>
      <c r="AI122" s="11"/>
      <c r="AJ122" s="74"/>
      <c r="AK122" s="126"/>
      <c r="AL122" s="118"/>
      <c r="AM122" s="11"/>
      <c r="AN122" s="11"/>
      <c r="AO122" s="11"/>
      <c r="AP122" s="6"/>
      <c r="AQ122" s="67"/>
      <c r="AR122" s="50"/>
      <c r="AS122" s="50"/>
      <c r="AT122" s="63"/>
      <c r="AU122" s="12"/>
    </row>
    <row r="123" spans="1:47" s="22" customFormat="1" ht="12.75">
      <c r="A123" s="1247"/>
      <c r="B123" s="869"/>
      <c r="C123" s="867"/>
      <c r="D123" s="1011"/>
      <c r="E123" s="1011"/>
      <c r="F123" s="745"/>
      <c r="G123" s="19"/>
      <c r="H123" s="19"/>
      <c r="I123" s="18"/>
      <c r="J123" s="56"/>
      <c r="K123" s="127"/>
      <c r="L123" s="127"/>
      <c r="M123" s="384"/>
      <c r="N123" s="19"/>
      <c r="O123" s="19"/>
      <c r="P123" s="18"/>
      <c r="Q123" s="56"/>
      <c r="R123" s="127"/>
      <c r="S123" s="127"/>
      <c r="T123" s="384"/>
      <c r="U123" s="19"/>
      <c r="V123" s="16"/>
      <c r="W123" s="19"/>
      <c r="X123" s="56"/>
      <c r="Y123" s="127"/>
      <c r="Z123" s="384"/>
      <c r="AA123" s="19"/>
      <c r="AB123" s="19"/>
      <c r="AC123" s="19"/>
      <c r="AD123" s="56"/>
      <c r="AE123" s="127"/>
      <c r="AF123" s="597"/>
      <c r="AG123" s="21"/>
      <c r="AH123" s="21"/>
      <c r="AI123" s="19"/>
      <c r="AJ123" s="199"/>
      <c r="AK123" s="127"/>
      <c r="AL123" s="384"/>
      <c r="AM123" s="19"/>
      <c r="AN123" s="19"/>
      <c r="AO123" s="19"/>
      <c r="AP123" s="18"/>
      <c r="AQ123" s="93"/>
      <c r="AR123" s="51"/>
      <c r="AS123" s="51"/>
      <c r="AT123" s="64"/>
      <c r="AU123" s="20"/>
    </row>
    <row r="124" spans="1:47" ht="12.75">
      <c r="A124" s="1247"/>
      <c r="B124" s="44">
        <v>30</v>
      </c>
      <c r="C124" s="381" t="s">
        <v>115</v>
      </c>
      <c r="D124" s="1010"/>
      <c r="E124" s="1010"/>
      <c r="F124" s="117"/>
      <c r="G124" s="11"/>
      <c r="H124" s="11"/>
      <c r="I124" s="6"/>
      <c r="J124" s="53"/>
      <c r="K124" s="126"/>
      <c r="L124" s="126"/>
      <c r="M124" s="31"/>
      <c r="N124" s="11"/>
      <c r="O124" s="11"/>
      <c r="P124" s="6"/>
      <c r="Q124" s="53"/>
      <c r="R124" s="126" t="s">
        <v>115</v>
      </c>
      <c r="S124" s="126"/>
      <c r="T124" s="1680" t="s">
        <v>596</v>
      </c>
      <c r="U124" s="10"/>
      <c r="V124" s="9"/>
      <c r="W124" s="11"/>
      <c r="X124" s="53"/>
      <c r="Y124" s="126"/>
      <c r="Z124" s="31"/>
      <c r="AA124" s="11"/>
      <c r="AB124" s="11"/>
      <c r="AC124" s="11"/>
      <c r="AD124" s="53"/>
      <c r="AE124" s="126"/>
      <c r="AF124" s="255"/>
      <c r="AG124" s="13"/>
      <c r="AH124" s="13"/>
      <c r="AI124" s="11"/>
      <c r="AJ124" s="74"/>
      <c r="AK124" s="126"/>
      <c r="AL124" s="118"/>
      <c r="AM124" s="11"/>
      <c r="AN124" s="11"/>
      <c r="AO124" s="11"/>
      <c r="AP124" s="6"/>
      <c r="AQ124" s="67"/>
      <c r="AR124" s="50"/>
      <c r="AS124" s="50"/>
      <c r="AT124" s="63"/>
      <c r="AU124" s="12"/>
    </row>
    <row r="125" spans="1:47" ht="14.25" customHeight="1">
      <c r="A125" s="1247"/>
      <c r="B125" s="292"/>
      <c r="C125" s="381"/>
      <c r="D125" s="1010"/>
      <c r="E125" s="1010"/>
      <c r="F125" s="117"/>
      <c r="G125" s="11"/>
      <c r="H125" s="11"/>
      <c r="I125" s="6"/>
      <c r="J125" s="53"/>
      <c r="K125" s="126"/>
      <c r="L125" s="126"/>
      <c r="M125" s="31"/>
      <c r="N125" s="11"/>
      <c r="O125" s="11"/>
      <c r="P125" s="6"/>
      <c r="Q125" s="53"/>
      <c r="R125" s="126"/>
      <c r="S125" s="126"/>
      <c r="T125" s="31"/>
      <c r="U125" s="10"/>
      <c r="V125" s="9"/>
      <c r="W125" s="11"/>
      <c r="X125" s="53"/>
      <c r="Y125" s="126"/>
      <c r="Z125" s="31"/>
      <c r="AA125" s="11"/>
      <c r="AB125" s="11"/>
      <c r="AC125" s="11"/>
      <c r="AD125" s="53"/>
      <c r="AE125" s="126"/>
      <c r="AF125" s="255"/>
      <c r="AG125" s="13"/>
      <c r="AH125" s="13"/>
      <c r="AI125" s="11"/>
      <c r="AJ125" s="74"/>
      <c r="AK125" s="126"/>
      <c r="AL125" s="118"/>
      <c r="AM125" s="11"/>
      <c r="AN125" s="11"/>
      <c r="AO125" s="11"/>
      <c r="AP125" s="6"/>
      <c r="AQ125" s="67"/>
      <c r="AR125" s="50"/>
      <c r="AS125" s="50"/>
      <c r="AT125" s="63"/>
      <c r="AU125" s="12"/>
    </row>
    <row r="126" spans="1:47" ht="12.75">
      <c r="A126" s="8"/>
      <c r="B126" s="869"/>
      <c r="C126" s="867"/>
      <c r="D126" s="1011"/>
      <c r="E126" s="1011"/>
      <c r="F126" s="384"/>
      <c r="G126" s="19"/>
      <c r="H126" s="19"/>
      <c r="I126" s="18"/>
      <c r="J126" s="56"/>
      <c r="K126" s="127"/>
      <c r="L126" s="127"/>
      <c r="M126" s="384"/>
      <c r="N126" s="19"/>
      <c r="O126" s="19"/>
      <c r="P126" s="18"/>
      <c r="Q126" s="56"/>
      <c r="R126" s="127"/>
      <c r="S126" s="127"/>
      <c r="T126" s="384"/>
      <c r="U126" s="17"/>
      <c r="V126" s="16"/>
      <c r="W126" s="19"/>
      <c r="X126" s="56"/>
      <c r="Y126" s="127"/>
      <c r="Z126" s="384"/>
      <c r="AA126" s="19"/>
      <c r="AB126" s="19"/>
      <c r="AC126" s="19"/>
      <c r="AD126" s="56"/>
      <c r="AE126" s="127"/>
      <c r="AF126" s="597"/>
      <c r="AG126" s="21"/>
      <c r="AH126" s="21"/>
      <c r="AI126" s="19"/>
      <c r="AJ126" s="199"/>
      <c r="AK126" s="127"/>
      <c r="AL126" s="384"/>
      <c r="AM126" s="19"/>
      <c r="AN126" s="19"/>
      <c r="AO126" s="19"/>
      <c r="AP126" s="18"/>
      <c r="AQ126" s="93"/>
      <c r="AR126" s="51"/>
      <c r="AS126" s="51"/>
      <c r="AT126" s="64"/>
      <c r="AU126" s="20"/>
    </row>
    <row r="127" spans="1:48" ht="12.75">
      <c r="A127" s="46"/>
      <c r="B127" s="23"/>
      <c r="C127" s="23"/>
      <c r="D127" s="1668"/>
      <c r="E127" s="1668"/>
      <c r="F127" s="386"/>
      <c r="G127" s="22"/>
      <c r="H127" s="6"/>
      <c r="I127" s="22"/>
      <c r="J127" s="22"/>
      <c r="K127" s="126"/>
      <c r="L127" s="126"/>
      <c r="M127" s="31"/>
      <c r="N127" s="22"/>
      <c r="O127" s="6"/>
      <c r="P127" s="22"/>
      <c r="Q127" s="22"/>
      <c r="R127" s="126"/>
      <c r="S127" s="126"/>
      <c r="T127" s="31"/>
      <c r="U127" s="22"/>
      <c r="V127" s="6"/>
      <c r="W127" s="22"/>
      <c r="X127" s="22"/>
      <c r="Y127" s="126"/>
      <c r="Z127" s="31"/>
      <c r="AA127" s="22"/>
      <c r="AB127" s="6"/>
      <c r="AC127" s="22"/>
      <c r="AD127" s="23"/>
      <c r="AE127" s="126"/>
      <c r="AF127" s="31"/>
      <c r="AG127" s="22"/>
      <c r="AH127" s="22"/>
      <c r="AI127" s="22"/>
      <c r="AJ127" s="70"/>
      <c r="AK127" s="126"/>
      <c r="AL127" s="39"/>
      <c r="AM127" s="22"/>
      <c r="AN127" s="6"/>
      <c r="AO127" s="22"/>
      <c r="AP127" s="22"/>
      <c r="AQ127" s="22"/>
      <c r="AR127" s="22"/>
      <c r="AS127" s="22"/>
      <c r="AT127" s="22"/>
      <c r="AU127" s="24"/>
      <c r="AV127" s="22"/>
    </row>
    <row r="128" spans="1:47" ht="18">
      <c r="A128" s="952"/>
      <c r="B128" s="58"/>
      <c r="C128" s="39"/>
      <c r="D128" s="1267"/>
      <c r="E128" s="1267"/>
      <c r="F128" s="954" t="s">
        <v>995</v>
      </c>
      <c r="G128" s="58"/>
      <c r="I128" s="115"/>
      <c r="K128" s="231"/>
      <c r="L128" s="231"/>
      <c r="M128" s="836"/>
      <c r="N128" s="39"/>
      <c r="O128" s="31"/>
      <c r="P128" s="58"/>
      <c r="Q128" s="58"/>
      <c r="R128" s="232"/>
      <c r="S128" s="232"/>
      <c r="T128" s="231"/>
      <c r="U128" s="39"/>
      <c r="V128" s="6"/>
      <c r="W128" s="22"/>
      <c r="X128" s="6"/>
      <c r="Y128" s="22"/>
      <c r="AA128" s="910"/>
      <c r="AB128" s="141"/>
      <c r="AC128" s="58"/>
      <c r="AD128" s="39"/>
      <c r="AE128" s="22"/>
      <c r="AF128" s="31"/>
      <c r="AH128" s="141"/>
      <c r="AI128" s="58"/>
      <c r="AJ128" s="58"/>
      <c r="AK128" s="6"/>
      <c r="AL128" s="39"/>
      <c r="AM128" s="6"/>
      <c r="AN128" s="22"/>
      <c r="AO128" s="119"/>
      <c r="AP128" s="22"/>
      <c r="AQ128" s="22"/>
      <c r="AR128" s="22"/>
      <c r="AS128" s="22"/>
      <c r="AT128" s="1909" t="s">
        <v>187</v>
      </c>
      <c r="AU128" s="1910"/>
    </row>
    <row r="129" spans="1:47" ht="13.5" thickBot="1">
      <c r="A129" s="47"/>
      <c r="B129" s="7"/>
      <c r="C129" s="94"/>
      <c r="D129" s="1268"/>
      <c r="E129" s="1268"/>
      <c r="F129" s="738"/>
      <c r="G129" s="7"/>
      <c r="H129" s="5"/>
      <c r="I129" s="5"/>
      <c r="J129" s="5"/>
      <c r="K129" s="131"/>
      <c r="L129" s="131"/>
      <c r="M129" s="738"/>
      <c r="N129" s="7"/>
      <c r="O129" s="5"/>
      <c r="P129" s="7"/>
      <c r="Q129" s="7"/>
      <c r="R129" s="131"/>
      <c r="S129" s="131"/>
      <c r="T129" s="738"/>
      <c r="U129" s="7"/>
      <c r="V129" s="5"/>
      <c r="W129" s="7"/>
      <c r="X129" s="7"/>
      <c r="Y129" s="131"/>
      <c r="Z129" s="738"/>
      <c r="AA129" s="7"/>
      <c r="AB129" s="5"/>
      <c r="AC129" s="7"/>
      <c r="AD129" s="7"/>
      <c r="AE129" s="131"/>
      <c r="AF129" s="738"/>
      <c r="AG129" s="7"/>
      <c r="AH129" s="7"/>
      <c r="AI129" s="7"/>
      <c r="AJ129" s="71"/>
      <c r="AK129" s="131"/>
      <c r="AL129" s="26"/>
      <c r="AM129" s="7"/>
      <c r="AN129" s="5"/>
      <c r="AO129" s="7"/>
      <c r="AP129" s="7"/>
      <c r="AQ129" s="7"/>
      <c r="AR129" s="7"/>
      <c r="AS129" s="7"/>
      <c r="AT129" s="7"/>
      <c r="AU129" s="25"/>
    </row>
    <row r="130" spans="7:47" ht="13.5" thickTop="1">
      <c r="G130" s="22"/>
      <c r="AP130" s="22"/>
      <c r="AQ130" s="22"/>
      <c r="AR130" s="22"/>
      <c r="AS130" s="22"/>
      <c r="AT130" s="22"/>
      <c r="AU130" s="22"/>
    </row>
    <row r="131" spans="1:42" ht="12.75">
      <c r="A131" s="31"/>
      <c r="B131" s="115"/>
      <c r="C131" s="31"/>
      <c r="D131" s="1267"/>
      <c r="E131" s="1267"/>
      <c r="F131" s="31"/>
      <c r="J131" s="109"/>
      <c r="K131" s="228"/>
      <c r="L131" s="228"/>
      <c r="M131" s="31"/>
      <c r="N131" s="119"/>
      <c r="O131" s="141"/>
      <c r="P131" s="58"/>
      <c r="Q131" s="39"/>
      <c r="R131" s="31"/>
      <c r="S131" s="31"/>
      <c r="T131" s="31"/>
      <c r="U131" s="120"/>
      <c r="V131" s="142"/>
      <c r="W131" s="39"/>
      <c r="X131" s="39"/>
      <c r="Y131" s="228"/>
      <c r="Z131" s="164"/>
      <c r="AA131" s="109"/>
      <c r="AB131" s="110"/>
      <c r="AC131" s="109"/>
      <c r="AD131" s="109"/>
      <c r="AE131" s="228"/>
      <c r="AF131" s="164"/>
      <c r="AG131" s="109"/>
      <c r="AH131" s="109"/>
      <c r="AI131" s="109"/>
      <c r="AJ131" s="109"/>
      <c r="AK131" s="228"/>
      <c r="AP131" s="109"/>
    </row>
    <row r="132" spans="6:37" ht="12.75">
      <c r="F132" s="31"/>
      <c r="G132" s="39"/>
      <c r="H132" s="39"/>
      <c r="I132" s="138"/>
      <c r="J132" s="31"/>
      <c r="K132" s="228"/>
      <c r="L132" s="228"/>
      <c r="M132" s="164"/>
      <c r="N132" s="109"/>
      <c r="O132" s="110"/>
      <c r="P132" s="109"/>
      <c r="Q132" s="109"/>
      <c r="R132" s="228"/>
      <c r="S132" s="228"/>
      <c r="T132" s="164"/>
      <c r="U132" s="109"/>
      <c r="V132" s="110"/>
      <c r="W132" s="109"/>
      <c r="X132" s="109"/>
      <c r="Y132" s="31"/>
      <c r="Z132" s="31"/>
      <c r="AA132" s="120"/>
      <c r="AB132" s="109"/>
      <c r="AC132" s="198"/>
      <c r="AD132" s="109"/>
      <c r="AE132" s="31"/>
      <c r="AF132" s="31"/>
      <c r="AG132" s="119"/>
      <c r="AH132" s="141"/>
      <c r="AI132" s="58"/>
      <c r="AJ132" s="39"/>
      <c r="AK132" s="228"/>
    </row>
    <row r="133" spans="6:37" ht="12.75">
      <c r="F133" s="31"/>
      <c r="G133" s="117"/>
      <c r="H133" s="31"/>
      <c r="I133" s="58"/>
      <c r="J133" s="58"/>
      <c r="K133" s="31"/>
      <c r="L133" s="31"/>
      <c r="M133" s="31"/>
      <c r="N133" s="1446"/>
      <c r="O133" s="688"/>
      <c r="P133" s="688"/>
      <c r="Q133" s="688"/>
      <c r="R133" s="228"/>
      <c r="S133" s="228"/>
      <c r="T133" s="164"/>
      <c r="U133" s="109"/>
      <c r="V133" s="58"/>
      <c r="W133" s="119"/>
      <c r="X133" s="141"/>
      <c r="Y133" s="228"/>
      <c r="Z133" s="164"/>
      <c r="AA133" s="109"/>
      <c r="AB133" s="110"/>
      <c r="AC133" s="109"/>
      <c r="AD133" s="109"/>
      <c r="AE133" s="228"/>
      <c r="AF133" s="31"/>
      <c r="AG133" s="39"/>
      <c r="AH133" s="31"/>
      <c r="AI133" s="120"/>
      <c r="AJ133" s="109"/>
      <c r="AK133" s="228"/>
    </row>
    <row r="134" spans="1:17" ht="12.75">
      <c r="A134" s="31"/>
      <c r="B134" s="119"/>
      <c r="C134" s="58"/>
      <c r="D134" s="1267"/>
      <c r="E134" s="1267"/>
      <c r="F134" s="31"/>
      <c r="G134" s="39"/>
      <c r="H134" s="31"/>
      <c r="I134" s="120"/>
      <c r="J134" s="39"/>
      <c r="K134" s="129"/>
      <c r="L134" s="129"/>
      <c r="M134" s="31"/>
      <c r="N134" s="1446"/>
      <c r="O134" s="688"/>
      <c r="P134" s="688"/>
      <c r="Q134" s="688"/>
    </row>
    <row r="135" spans="8:17" ht="12.75">
      <c r="H135" s="31"/>
      <c r="I135" s="115"/>
      <c r="J135" s="31"/>
      <c r="K135" s="129"/>
      <c r="L135" s="129"/>
      <c r="M135" s="31"/>
      <c r="N135" s="1446"/>
      <c r="O135" s="688"/>
      <c r="P135" s="688"/>
      <c r="Q135" s="874"/>
    </row>
    <row r="137" spans="13:20" ht="12.75">
      <c r="M137" s="31"/>
      <c r="N137" s="115"/>
      <c r="O137" s="119"/>
      <c r="P137" s="141"/>
      <c r="Q137" s="58"/>
      <c r="R137" s="31"/>
      <c r="S137" s="31"/>
      <c r="T137" s="31"/>
    </row>
    <row r="138" spans="13:20" ht="12.75">
      <c r="M138" s="31"/>
      <c r="N138" s="1413"/>
      <c r="O138" s="614"/>
      <c r="P138" s="614"/>
      <c r="Q138" s="614"/>
      <c r="R138" s="126"/>
      <c r="S138" s="126"/>
      <c r="T138" s="31"/>
    </row>
    <row r="139" spans="13:20" ht="12.75">
      <c r="M139" s="31"/>
      <c r="N139" s="1413"/>
      <c r="O139" s="614"/>
      <c r="P139" s="614"/>
      <c r="Q139" s="662"/>
      <c r="R139" s="126"/>
      <c r="S139" s="126"/>
      <c r="T139" s="31"/>
    </row>
    <row r="140" spans="8:20" ht="12.75">
      <c r="H140" s="58"/>
      <c r="M140" s="31"/>
      <c r="N140" s="22"/>
      <c r="O140" s="6"/>
      <c r="P140" s="22"/>
      <c r="Q140" s="22"/>
      <c r="R140" s="126"/>
      <c r="S140" s="126"/>
      <c r="T140" s="31"/>
    </row>
    <row r="141" spans="13:20" ht="12.75">
      <c r="M141" s="31"/>
      <c r="N141" s="1447"/>
      <c r="O141" s="649"/>
      <c r="P141" s="649"/>
      <c r="Q141" s="649"/>
      <c r="R141" s="126"/>
      <c r="S141" s="126"/>
      <c r="T141" s="31"/>
    </row>
    <row r="142" spans="13:20" ht="12.75">
      <c r="M142" s="31"/>
      <c r="N142" s="1447"/>
      <c r="O142" s="649"/>
      <c r="P142" s="649"/>
      <c r="Q142" s="649"/>
      <c r="R142" s="126"/>
      <c r="S142" s="126"/>
      <c r="T142" s="31"/>
    </row>
    <row r="143" spans="13:20" ht="12.75">
      <c r="M143" s="31"/>
      <c r="N143" s="22"/>
      <c r="O143" s="6"/>
      <c r="P143" s="22"/>
      <c r="Q143" s="22"/>
      <c r="R143" s="126"/>
      <c r="S143" s="126"/>
      <c r="T143" s="31"/>
    </row>
    <row r="170" spans="1:44" ht="12.75">
      <c r="A170" s="779"/>
      <c r="B170" s="779"/>
      <c r="C170" s="779"/>
      <c r="F170" s="781"/>
      <c r="G170" s="779"/>
      <c r="H170" s="782"/>
      <c r="I170" s="782"/>
      <c r="J170" s="782"/>
      <c r="K170" s="780"/>
      <c r="L170" s="780"/>
      <c r="M170" s="782"/>
      <c r="N170" s="780"/>
      <c r="O170" s="782"/>
      <c r="P170" s="782"/>
      <c r="Q170" s="782"/>
      <c r="R170" s="780"/>
      <c r="S170" s="780"/>
      <c r="T170" s="782"/>
      <c r="U170" s="780"/>
      <c r="V170" s="782"/>
      <c r="W170" s="782"/>
      <c r="X170" s="782"/>
      <c r="Y170" s="780"/>
      <c r="Z170" s="782"/>
      <c r="AA170" s="780"/>
      <c r="AB170" s="782"/>
      <c r="AC170" s="782"/>
      <c r="AD170" s="782"/>
      <c r="AE170" s="780"/>
      <c r="AF170" s="781"/>
      <c r="AG170" s="779"/>
      <c r="AH170" s="779"/>
      <c r="AI170" s="779"/>
      <c r="AJ170" s="829" t="s">
        <v>492</v>
      </c>
      <c r="AK170" s="780"/>
      <c r="AL170" s="781"/>
      <c r="AM170" s="779"/>
      <c r="AN170" s="780"/>
      <c r="AO170" s="779"/>
      <c r="AP170" s="779"/>
      <c r="AQ170" s="779"/>
      <c r="AR170" s="779"/>
    </row>
    <row r="171" spans="1:43" ht="12.75">
      <c r="A171" s="3"/>
      <c r="B171" s="3"/>
      <c r="C171" s="3"/>
      <c r="F171" s="118">
        <f aca="true" t="shared" si="0" ref="F171:F177">COUNTIF($D$5:$D$166,G171)</f>
        <v>0</v>
      </c>
      <c r="G171" s="3" t="s">
        <v>126</v>
      </c>
      <c r="I171" s="3"/>
      <c r="J171" s="223"/>
      <c r="M171" s="118">
        <f aca="true" t="shared" si="1" ref="M171:M177">COUNTIF($K$5:$K$166,N171)</f>
        <v>0</v>
      </c>
      <c r="N171" s="3" t="s">
        <v>126</v>
      </c>
      <c r="P171" s="3"/>
      <c r="Q171" s="3"/>
      <c r="T171" s="118">
        <f aca="true" t="shared" si="2" ref="T171:T177">COUNTIF($R$5:$R$166,U171)</f>
        <v>0</v>
      </c>
      <c r="U171" s="3" t="s">
        <v>126</v>
      </c>
      <c r="W171" s="3"/>
      <c r="X171" s="3"/>
      <c r="Z171" s="118">
        <f aca="true" t="shared" si="3" ref="Z171:Z177">COUNTIF($Y$5:$Y$166,AA171)</f>
        <v>1</v>
      </c>
      <c r="AA171" s="3" t="s">
        <v>126</v>
      </c>
      <c r="AC171" s="3"/>
      <c r="AD171" s="3"/>
      <c r="AF171" s="118">
        <f aca="true" t="shared" si="4" ref="AF171:AF177">COUNTIF($AE$5:$AE$166,AG171)</f>
        <v>3</v>
      </c>
      <c r="AG171" s="3" t="s">
        <v>126</v>
      </c>
      <c r="AH171" s="3"/>
      <c r="AI171" s="3"/>
      <c r="AJ171" s="828">
        <f>F171+M171+T171+Z171+AF171</f>
        <v>4</v>
      </c>
      <c r="AL171" s="118">
        <f aca="true" t="shared" si="5" ref="AL171:AL177">COUNTIF($AK$5:$AK$166,AM171)</f>
        <v>0</v>
      </c>
      <c r="AM171" s="3" t="s">
        <v>126</v>
      </c>
      <c r="AO171" s="3"/>
      <c r="AP171" s="3"/>
      <c r="AQ171" s="3"/>
    </row>
    <row r="172" spans="1:43" ht="12.75">
      <c r="A172" s="3"/>
      <c r="B172" s="3"/>
      <c r="C172" s="3"/>
      <c r="F172" s="118">
        <f t="shared" si="0"/>
        <v>0</v>
      </c>
      <c r="G172" s="3" t="s">
        <v>109</v>
      </c>
      <c r="I172" s="3"/>
      <c r="J172" s="223"/>
      <c r="M172" s="118">
        <f t="shared" si="1"/>
        <v>0</v>
      </c>
      <c r="N172" s="3" t="s">
        <v>109</v>
      </c>
      <c r="P172" s="3"/>
      <c r="Q172" s="3"/>
      <c r="T172" s="118">
        <f t="shared" si="2"/>
        <v>4</v>
      </c>
      <c r="U172" s="3" t="s">
        <v>109</v>
      </c>
      <c r="W172" s="3"/>
      <c r="X172" s="3"/>
      <c r="Z172" s="118">
        <f t="shared" si="3"/>
        <v>0</v>
      </c>
      <c r="AA172" s="3" t="s">
        <v>109</v>
      </c>
      <c r="AC172" s="3"/>
      <c r="AD172" s="3"/>
      <c r="AF172" s="118">
        <f t="shared" si="4"/>
        <v>0</v>
      </c>
      <c r="AG172" s="3" t="s">
        <v>109</v>
      </c>
      <c r="AH172" s="3"/>
      <c r="AI172" s="3"/>
      <c r="AJ172" s="828">
        <f aca="true" t="shared" si="6" ref="AJ172:AJ179">F172+M172+T172+Z172+AF172</f>
        <v>4</v>
      </c>
      <c r="AL172" s="118">
        <f t="shared" si="5"/>
        <v>0</v>
      </c>
      <c r="AM172" s="3" t="s">
        <v>109</v>
      </c>
      <c r="AO172" s="3"/>
      <c r="AP172" s="3"/>
      <c r="AQ172" s="3"/>
    </row>
    <row r="173" spans="1:43" ht="12.75">
      <c r="A173" s="3"/>
      <c r="B173" s="3"/>
      <c r="C173" s="3"/>
      <c r="F173" s="118">
        <f t="shared" si="0"/>
        <v>2</v>
      </c>
      <c r="G173" s="3" t="s">
        <v>112</v>
      </c>
      <c r="I173" s="3"/>
      <c r="J173" s="223"/>
      <c r="M173" s="118">
        <f t="shared" si="1"/>
        <v>3</v>
      </c>
      <c r="N173" s="3" t="s">
        <v>112</v>
      </c>
      <c r="P173" s="3"/>
      <c r="Q173" s="3"/>
      <c r="T173" s="118">
        <f t="shared" si="2"/>
        <v>0</v>
      </c>
      <c r="U173" s="3" t="s">
        <v>112</v>
      </c>
      <c r="W173" s="3"/>
      <c r="X173" s="3"/>
      <c r="Z173" s="118">
        <f t="shared" si="3"/>
        <v>0</v>
      </c>
      <c r="AA173" s="3" t="s">
        <v>112</v>
      </c>
      <c r="AC173" s="3"/>
      <c r="AD173" s="3"/>
      <c r="AF173" s="118">
        <f t="shared" si="4"/>
        <v>0</v>
      </c>
      <c r="AG173" s="3" t="s">
        <v>112</v>
      </c>
      <c r="AH173" s="3"/>
      <c r="AI173" s="3"/>
      <c r="AJ173" s="828">
        <f t="shared" si="6"/>
        <v>5</v>
      </c>
      <c r="AL173" s="118">
        <f t="shared" si="5"/>
        <v>0</v>
      </c>
      <c r="AM173" s="3" t="s">
        <v>112</v>
      </c>
      <c r="AO173" s="3"/>
      <c r="AP173" s="3"/>
      <c r="AQ173" s="3"/>
    </row>
    <row r="174" spans="1:43" ht="12.75">
      <c r="A174" s="3"/>
      <c r="B174" s="3"/>
      <c r="C174" s="3"/>
      <c r="F174" s="118">
        <f t="shared" si="0"/>
        <v>0</v>
      </c>
      <c r="G174" s="3" t="s">
        <v>115</v>
      </c>
      <c r="I174" s="3"/>
      <c r="J174" s="223"/>
      <c r="M174" s="118">
        <f t="shared" si="1"/>
        <v>1</v>
      </c>
      <c r="N174" s="3" t="s">
        <v>115</v>
      </c>
      <c r="P174" s="3"/>
      <c r="Q174" s="3"/>
      <c r="T174" s="118">
        <f t="shared" si="2"/>
        <v>5</v>
      </c>
      <c r="U174" s="3" t="s">
        <v>115</v>
      </c>
      <c r="W174" s="3"/>
      <c r="X174" s="3"/>
      <c r="Z174" s="118">
        <f t="shared" si="3"/>
        <v>0</v>
      </c>
      <c r="AA174" s="3" t="s">
        <v>115</v>
      </c>
      <c r="AC174" s="3"/>
      <c r="AD174" s="3"/>
      <c r="AF174" s="118">
        <f t="shared" si="4"/>
        <v>0</v>
      </c>
      <c r="AG174" s="3" t="s">
        <v>115</v>
      </c>
      <c r="AH174" s="3"/>
      <c r="AI174" s="3"/>
      <c r="AJ174" s="828">
        <f t="shared" si="6"/>
        <v>6</v>
      </c>
      <c r="AL174" s="118">
        <f t="shared" si="5"/>
        <v>0</v>
      </c>
      <c r="AM174" s="3" t="s">
        <v>115</v>
      </c>
      <c r="AO174" s="3"/>
      <c r="AP174" s="3"/>
      <c r="AQ174" s="3"/>
    </row>
    <row r="175" spans="1:43" ht="12.75">
      <c r="A175" s="3"/>
      <c r="B175" s="3"/>
      <c r="C175" s="3"/>
      <c r="F175" s="118">
        <f t="shared" si="0"/>
        <v>2</v>
      </c>
      <c r="G175" s="3" t="s">
        <v>117</v>
      </c>
      <c r="I175" s="3"/>
      <c r="J175" s="223"/>
      <c r="M175" s="118">
        <f t="shared" si="1"/>
        <v>0</v>
      </c>
      <c r="N175" s="3" t="s">
        <v>117</v>
      </c>
      <c r="P175" s="3"/>
      <c r="Q175" s="3"/>
      <c r="T175" s="118">
        <f t="shared" si="2"/>
        <v>0</v>
      </c>
      <c r="U175" s="3" t="s">
        <v>117</v>
      </c>
      <c r="W175" s="3"/>
      <c r="X175" s="3"/>
      <c r="Z175" s="118">
        <f t="shared" si="3"/>
        <v>4</v>
      </c>
      <c r="AA175" s="3" t="s">
        <v>117</v>
      </c>
      <c r="AC175" s="3"/>
      <c r="AD175" s="3"/>
      <c r="AF175" s="118">
        <f t="shared" si="4"/>
        <v>0</v>
      </c>
      <c r="AG175" s="3" t="s">
        <v>117</v>
      </c>
      <c r="AH175" s="3"/>
      <c r="AI175" s="3"/>
      <c r="AJ175" s="828">
        <f t="shared" si="6"/>
        <v>6</v>
      </c>
      <c r="AL175" s="118">
        <f t="shared" si="5"/>
        <v>0</v>
      </c>
      <c r="AM175" s="3" t="s">
        <v>117</v>
      </c>
      <c r="AO175" s="3"/>
      <c r="AP175" s="3"/>
      <c r="AQ175" s="3"/>
    </row>
    <row r="176" spans="1:43" ht="12.75">
      <c r="A176" s="3"/>
      <c r="B176" s="3"/>
      <c r="C176" s="3"/>
      <c r="F176" s="118">
        <f t="shared" si="0"/>
        <v>1</v>
      </c>
      <c r="G176" s="3" t="s">
        <v>119</v>
      </c>
      <c r="I176" s="3"/>
      <c r="J176" s="223"/>
      <c r="M176" s="118">
        <f t="shared" si="1"/>
        <v>3</v>
      </c>
      <c r="N176" s="3" t="s">
        <v>119</v>
      </c>
      <c r="P176" s="3"/>
      <c r="Q176" s="3"/>
      <c r="T176" s="118">
        <f t="shared" si="2"/>
        <v>3</v>
      </c>
      <c r="U176" s="3" t="s">
        <v>119</v>
      </c>
      <c r="W176" s="3"/>
      <c r="X176" s="3"/>
      <c r="Z176" s="118">
        <f t="shared" si="3"/>
        <v>0</v>
      </c>
      <c r="AA176" s="3" t="s">
        <v>119</v>
      </c>
      <c r="AC176" s="3"/>
      <c r="AD176" s="3"/>
      <c r="AF176" s="118">
        <f t="shared" si="4"/>
        <v>0</v>
      </c>
      <c r="AG176" s="3" t="s">
        <v>119</v>
      </c>
      <c r="AH176" s="3"/>
      <c r="AI176" s="3"/>
      <c r="AJ176" s="828">
        <f t="shared" si="6"/>
        <v>7</v>
      </c>
      <c r="AL176" s="118">
        <f t="shared" si="5"/>
        <v>4</v>
      </c>
      <c r="AM176" s="3" t="s">
        <v>119</v>
      </c>
      <c r="AO176" s="3"/>
      <c r="AP176" s="3"/>
      <c r="AQ176" s="3"/>
    </row>
    <row r="177" spans="1:43" ht="12.75">
      <c r="A177" s="3"/>
      <c r="B177" s="3"/>
      <c r="C177" s="3"/>
      <c r="F177" s="118">
        <f t="shared" si="0"/>
        <v>2</v>
      </c>
      <c r="G177" s="3" t="s">
        <v>123</v>
      </c>
      <c r="I177" s="3"/>
      <c r="J177" s="223"/>
      <c r="M177" s="118">
        <f t="shared" si="1"/>
        <v>1</v>
      </c>
      <c r="N177" s="3" t="s">
        <v>123</v>
      </c>
      <c r="P177" s="3"/>
      <c r="Q177" s="3"/>
      <c r="T177" s="118">
        <f t="shared" si="2"/>
        <v>1</v>
      </c>
      <c r="U177" s="3" t="s">
        <v>123</v>
      </c>
      <c r="W177" s="3"/>
      <c r="X177" s="3"/>
      <c r="Z177" s="118">
        <f t="shared" si="3"/>
        <v>0</v>
      </c>
      <c r="AA177" s="3" t="s">
        <v>123</v>
      </c>
      <c r="AC177" s="3"/>
      <c r="AD177" s="3"/>
      <c r="AF177" s="118">
        <f t="shared" si="4"/>
        <v>0</v>
      </c>
      <c r="AG177" s="3" t="s">
        <v>123</v>
      </c>
      <c r="AH177" s="3"/>
      <c r="AI177" s="3"/>
      <c r="AJ177" s="828">
        <f t="shared" si="6"/>
        <v>4</v>
      </c>
      <c r="AL177" s="118">
        <f t="shared" si="5"/>
        <v>4</v>
      </c>
      <c r="AM177" s="3" t="s">
        <v>123</v>
      </c>
      <c r="AO177" s="3"/>
      <c r="AP177" s="3"/>
      <c r="AQ177" s="3"/>
    </row>
    <row r="178" spans="1:43" ht="12.75">
      <c r="A178" s="3"/>
      <c r="B178" s="3"/>
      <c r="C178" s="3"/>
      <c r="G178" s="3"/>
      <c r="I178" s="3"/>
      <c r="J178" s="223"/>
      <c r="N178" s="3"/>
      <c r="P178" s="3"/>
      <c r="Q178" s="3"/>
      <c r="U178" s="3"/>
      <c r="W178" s="3"/>
      <c r="X178" s="3"/>
      <c r="AA178" s="3"/>
      <c r="AC178" s="3"/>
      <c r="AD178" s="3"/>
      <c r="AG178" s="3"/>
      <c r="AH178" s="3"/>
      <c r="AI178" s="3"/>
      <c r="AJ178" s="3"/>
      <c r="AL178" s="118"/>
      <c r="AM178" s="3"/>
      <c r="AO178" s="3"/>
      <c r="AP178" s="3"/>
      <c r="AQ178" s="3"/>
    </row>
    <row r="179" spans="1:43" ht="12.75">
      <c r="A179" s="3"/>
      <c r="B179" s="3"/>
      <c r="C179" s="3"/>
      <c r="F179" s="792">
        <f>SUM(F171:F177)</f>
        <v>7</v>
      </c>
      <c r="G179" s="792" t="s">
        <v>267</v>
      </c>
      <c r="H179" s="792"/>
      <c r="I179" s="793"/>
      <c r="J179" s="792"/>
      <c r="K179" s="793"/>
      <c r="L179" s="793"/>
      <c r="M179" s="792">
        <f>SUM(M171:M177)</f>
        <v>8</v>
      </c>
      <c r="N179" s="792" t="s">
        <v>267</v>
      </c>
      <c r="O179" s="793"/>
      <c r="P179" s="793"/>
      <c r="Q179" s="793"/>
      <c r="R179" s="793"/>
      <c r="S179" s="793"/>
      <c r="T179" s="792">
        <f>SUM(T171:T177)</f>
        <v>13</v>
      </c>
      <c r="U179" s="792" t="s">
        <v>267</v>
      </c>
      <c r="V179" s="793"/>
      <c r="W179" s="793"/>
      <c r="X179" s="793"/>
      <c r="Y179" s="793"/>
      <c r="Z179" s="792">
        <f>SUM(Z171:Z177)</f>
        <v>5</v>
      </c>
      <c r="AA179" s="792" t="s">
        <v>267</v>
      </c>
      <c r="AB179" s="793"/>
      <c r="AC179" s="793"/>
      <c r="AD179" s="793"/>
      <c r="AE179" s="793"/>
      <c r="AF179" s="792">
        <f>SUM(AF171:AF177)</f>
        <v>3</v>
      </c>
      <c r="AG179" s="792" t="s">
        <v>267</v>
      </c>
      <c r="AH179" s="793"/>
      <c r="AI179" s="793"/>
      <c r="AJ179" s="828">
        <f t="shared" si="6"/>
        <v>36</v>
      </c>
      <c r="AK179" s="793"/>
      <c r="AL179" s="792">
        <f>SUM(AL171:AL177)</f>
        <v>8</v>
      </c>
      <c r="AM179" s="792" t="s">
        <v>267</v>
      </c>
      <c r="AO179" s="3"/>
      <c r="AP179" s="118">
        <f>F179+M179+T179+Z179+AF179+AL179</f>
        <v>44</v>
      </c>
      <c r="AQ179" s="118" t="s">
        <v>484</v>
      </c>
    </row>
    <row r="180" spans="1:43" ht="12.75">
      <c r="A180" s="3"/>
      <c r="B180" s="3"/>
      <c r="C180" s="3"/>
      <c r="G180" s="3"/>
      <c r="I180" s="3"/>
      <c r="J180" s="3"/>
      <c r="N180" s="3"/>
      <c r="P180" s="3"/>
      <c r="Q180" s="3"/>
      <c r="U180" s="3"/>
      <c r="W180" s="3"/>
      <c r="X180" s="3"/>
      <c r="AA180" s="3"/>
      <c r="AC180" s="3"/>
      <c r="AD180" s="3"/>
      <c r="AG180" s="3"/>
      <c r="AH180" s="3"/>
      <c r="AI180" s="3"/>
      <c r="AJ180" s="3"/>
      <c r="AL180" s="118"/>
      <c r="AM180" s="3"/>
      <c r="AO180" s="3"/>
      <c r="AP180" s="3"/>
      <c r="AQ180" s="3"/>
    </row>
    <row r="181" spans="1:43" ht="12.75">
      <c r="A181" s="3"/>
      <c r="B181" s="3"/>
      <c r="C181" s="3"/>
      <c r="G181" s="3"/>
      <c r="I181" s="3"/>
      <c r="J181" s="3"/>
      <c r="N181" s="3"/>
      <c r="P181" s="3"/>
      <c r="Q181" s="3"/>
      <c r="U181" s="3"/>
      <c r="W181" s="3"/>
      <c r="X181" s="3"/>
      <c r="AA181" s="3"/>
      <c r="AC181" s="3"/>
      <c r="AD181" s="3"/>
      <c r="AG181" s="3"/>
      <c r="AH181" s="3"/>
      <c r="AI181" s="3"/>
      <c r="AJ181" s="3"/>
      <c r="AL181" s="118"/>
      <c r="AM181" s="3"/>
      <c r="AO181" s="3"/>
      <c r="AP181" s="3"/>
      <c r="AQ181" s="3"/>
    </row>
    <row r="182" spans="1:43" ht="12.75">
      <c r="A182" s="3"/>
      <c r="B182" s="3"/>
      <c r="C182" s="3"/>
      <c r="G182" s="3"/>
      <c r="I182" s="3"/>
      <c r="J182" s="3"/>
      <c r="N182" s="3"/>
      <c r="P182" s="3"/>
      <c r="Q182" s="3"/>
      <c r="U182" s="3"/>
      <c r="W182" s="3"/>
      <c r="X182" s="3"/>
      <c r="AA182" s="3"/>
      <c r="AC182" s="3"/>
      <c r="AD182" s="3"/>
      <c r="AG182" s="3"/>
      <c r="AH182" s="3"/>
      <c r="AI182" s="3"/>
      <c r="AJ182" s="3"/>
      <c r="AL182" s="118"/>
      <c r="AM182" s="3"/>
      <c r="AO182" s="3"/>
      <c r="AP182" s="3"/>
      <c r="AQ182" s="3"/>
    </row>
    <row r="183" spans="1:43" ht="12.75">
      <c r="A183" s="3"/>
      <c r="B183" s="3"/>
      <c r="C183" s="3"/>
      <c r="F183" s="118">
        <f>COUNTIF($F$5:$F$166,G183)</f>
        <v>2</v>
      </c>
      <c r="G183" s="118" t="s">
        <v>481</v>
      </c>
      <c r="I183" s="3"/>
      <c r="J183" s="110"/>
      <c r="K183" s="228"/>
      <c r="L183" s="228"/>
      <c r="M183" s="118">
        <f>COUNTIF($M$5:$M$166,N183)</f>
        <v>0</v>
      </c>
      <c r="N183" s="164" t="s">
        <v>127</v>
      </c>
      <c r="O183" s="110"/>
      <c r="P183" s="110"/>
      <c r="Q183" s="110"/>
      <c r="R183" s="228"/>
      <c r="S183" s="228"/>
      <c r="T183" s="118">
        <f>COUNTIF($T$5:$T$166,U183)</f>
        <v>2</v>
      </c>
      <c r="U183" s="164" t="s">
        <v>294</v>
      </c>
      <c r="V183" s="110"/>
      <c r="W183" s="110"/>
      <c r="X183" s="110"/>
      <c r="Y183" s="228"/>
      <c r="Z183" s="118">
        <f>COUNTIF($Z$5:$Z$166,AA183)</f>
        <v>3</v>
      </c>
      <c r="AA183" s="118" t="s">
        <v>478</v>
      </c>
      <c r="AC183" s="3"/>
      <c r="AD183" s="110"/>
      <c r="AE183" s="228"/>
      <c r="AF183" s="118">
        <f>COUNTIF($AF$5:$AF$166,AG183)</f>
        <v>3</v>
      </c>
      <c r="AG183" s="164" t="s">
        <v>289</v>
      </c>
      <c r="AH183" s="110"/>
      <c r="AI183" s="110"/>
      <c r="AJ183" s="110"/>
      <c r="AK183" s="228"/>
      <c r="AL183" s="118">
        <f>COUNTIF($AL$5:$AL$166,AM183)</f>
        <v>2</v>
      </c>
      <c r="AM183" s="3" t="s">
        <v>125</v>
      </c>
      <c r="AO183" s="3"/>
      <c r="AP183" s="3"/>
      <c r="AQ183" s="3"/>
    </row>
    <row r="184" spans="1:43" ht="12.75">
      <c r="A184" s="3"/>
      <c r="B184" s="3"/>
      <c r="C184" s="3"/>
      <c r="F184" s="118">
        <f>COUNTIF($F$5:$F$166,G184)</f>
        <v>5</v>
      </c>
      <c r="G184" s="118" t="s">
        <v>482</v>
      </c>
      <c r="I184" s="3"/>
      <c r="J184" s="3"/>
      <c r="M184" s="118">
        <f>COUNTIF($M$5:$M$166,N184)</f>
        <v>0</v>
      </c>
      <c r="N184" s="118" t="s">
        <v>432</v>
      </c>
      <c r="P184" s="3"/>
      <c r="Q184" s="3"/>
      <c r="T184" s="118">
        <f>COUNTIF($T$5:$T$166,U184)</f>
        <v>3</v>
      </c>
      <c r="U184" s="118" t="s">
        <v>295</v>
      </c>
      <c r="W184" s="3"/>
      <c r="X184" s="3"/>
      <c r="Z184" s="118">
        <f>COUNTIF($Z$5:$Z$166,AA184)</f>
        <v>2</v>
      </c>
      <c r="AA184" s="118" t="s">
        <v>479</v>
      </c>
      <c r="AC184" s="3"/>
      <c r="AD184" s="3"/>
      <c r="AG184" s="3"/>
      <c r="AH184" s="3"/>
      <c r="AI184" s="3"/>
      <c r="AJ184" s="3"/>
      <c r="AL184" s="118">
        <f>COUNTIF($AL$5:$AL167,AM184)</f>
        <v>4</v>
      </c>
      <c r="AM184" s="3" t="s">
        <v>219</v>
      </c>
      <c r="AO184" s="3"/>
      <c r="AP184" s="3"/>
      <c r="AQ184" s="3"/>
    </row>
    <row r="185" spans="1:43" ht="12.75">
      <c r="A185" s="3"/>
      <c r="B185" s="3"/>
      <c r="C185" s="3"/>
      <c r="F185" s="118">
        <f>COUNTIF($F$5:$F$166,G185)</f>
        <v>0</v>
      </c>
      <c r="G185" s="118" t="s">
        <v>483</v>
      </c>
      <c r="I185" s="3"/>
      <c r="J185" s="3"/>
      <c r="M185" s="118">
        <f>COUNTIF($M$5:$M$166,N185)</f>
        <v>8</v>
      </c>
      <c r="N185" s="118" t="s">
        <v>433</v>
      </c>
      <c r="P185" s="3"/>
      <c r="Q185" s="3"/>
      <c r="T185" s="118">
        <f>COUNTIF($T$5:$T$166,U185)</f>
        <v>0</v>
      </c>
      <c r="U185" s="118" t="s">
        <v>372</v>
      </c>
      <c r="W185" s="3"/>
      <c r="X185" s="3"/>
      <c r="AA185" s="3"/>
      <c r="AC185" s="3"/>
      <c r="AD185" s="3"/>
      <c r="AG185" s="3"/>
      <c r="AH185" s="3"/>
      <c r="AI185" s="3"/>
      <c r="AJ185" s="3"/>
      <c r="AL185" s="118">
        <f>COUNTIF($AL$5:$AL167,AM185)</f>
        <v>2</v>
      </c>
      <c r="AM185" s="3" t="s">
        <v>298</v>
      </c>
      <c r="AO185" s="3"/>
      <c r="AP185" s="3"/>
      <c r="AQ185" s="3"/>
    </row>
    <row r="186" spans="1:43" ht="12.75">
      <c r="A186" s="3"/>
      <c r="B186" s="3"/>
      <c r="C186" s="3"/>
      <c r="F186" s="118">
        <f>COUNTIF($F$5:$F$166,G186)</f>
        <v>0</v>
      </c>
      <c r="G186" s="118" t="s">
        <v>124</v>
      </c>
      <c r="I186" s="3"/>
      <c r="J186" s="3"/>
      <c r="N186" s="118"/>
      <c r="P186" s="3"/>
      <c r="Q186" s="3"/>
      <c r="T186" s="118">
        <f>COUNTIF($T$5:$T$166,U186)</f>
        <v>3</v>
      </c>
      <c r="U186" s="118" t="s">
        <v>371</v>
      </c>
      <c r="W186" s="3"/>
      <c r="X186" s="3"/>
      <c r="AA186" s="3"/>
      <c r="AC186" s="3"/>
      <c r="AD186" s="3"/>
      <c r="AG186" s="3"/>
      <c r="AH186" s="3"/>
      <c r="AI186" s="3"/>
      <c r="AJ186" s="3"/>
      <c r="AL186" s="118"/>
      <c r="AM186" s="3"/>
      <c r="AO186" s="3"/>
      <c r="AP186" s="3"/>
      <c r="AQ186" s="3"/>
    </row>
    <row r="187" spans="1:43" ht="12.75">
      <c r="A187" s="3"/>
      <c r="B187" s="3"/>
      <c r="C187" s="3"/>
      <c r="G187" s="3"/>
      <c r="I187" s="3"/>
      <c r="J187" s="3"/>
      <c r="N187" s="3"/>
      <c r="P187" s="3"/>
      <c r="Q187" s="3"/>
      <c r="T187" s="118">
        <f>COUNTIF($T$5:$T$166,U187)</f>
        <v>5</v>
      </c>
      <c r="U187" s="1679" t="s">
        <v>596</v>
      </c>
      <c r="W187" s="3"/>
      <c r="X187" s="3"/>
      <c r="AA187" s="3"/>
      <c r="AC187" s="3"/>
      <c r="AD187" s="3"/>
      <c r="AG187" s="3"/>
      <c r="AH187" s="3"/>
      <c r="AI187" s="3"/>
      <c r="AJ187" s="3"/>
      <c r="AL187" s="1338"/>
      <c r="AM187" s="121"/>
      <c r="AO187" s="3"/>
      <c r="AP187" s="3"/>
      <c r="AQ187" s="3"/>
    </row>
    <row r="188" spans="1:43" ht="12.75">
      <c r="A188" s="3"/>
      <c r="B188" s="3"/>
      <c r="C188" s="3"/>
      <c r="G188" s="3"/>
      <c r="I188" s="3"/>
      <c r="J188" s="3"/>
      <c r="N188" s="3"/>
      <c r="P188" s="3"/>
      <c r="Q188" s="3"/>
      <c r="U188" s="118"/>
      <c r="W188" s="3"/>
      <c r="X188" s="3"/>
      <c r="AA188" s="3"/>
      <c r="AC188" s="3"/>
      <c r="AD188" s="3"/>
      <c r="AG188" s="3"/>
      <c r="AH188" s="3"/>
      <c r="AI188" s="3"/>
      <c r="AJ188" s="3"/>
      <c r="AL188" s="1338"/>
      <c r="AM188" s="121"/>
      <c r="AO188" s="3"/>
      <c r="AP188" s="3"/>
      <c r="AQ188" s="3"/>
    </row>
    <row r="189" spans="1:44" ht="12.75">
      <c r="A189" s="118"/>
      <c r="B189" s="118"/>
      <c r="C189" s="118"/>
      <c r="D189" s="1269"/>
      <c r="E189" s="1269"/>
      <c r="F189" s="792">
        <f>SUM(F183:F186)</f>
        <v>7</v>
      </c>
      <c r="G189" s="792" t="s">
        <v>267</v>
      </c>
      <c r="H189" s="792"/>
      <c r="I189" s="792"/>
      <c r="J189" s="792"/>
      <c r="K189" s="792"/>
      <c r="L189" s="792"/>
      <c r="M189" s="792">
        <f>SUM(M183:M186)</f>
        <v>8</v>
      </c>
      <c r="N189" s="792" t="s">
        <v>267</v>
      </c>
      <c r="O189" s="792"/>
      <c r="P189" s="792"/>
      <c r="Q189" s="792"/>
      <c r="R189" s="792"/>
      <c r="S189" s="792"/>
      <c r="T189" s="792">
        <f>SUM(T183:T187)</f>
        <v>13</v>
      </c>
      <c r="U189" s="792" t="s">
        <v>267</v>
      </c>
      <c r="V189" s="792"/>
      <c r="W189" s="792"/>
      <c r="X189" s="792"/>
      <c r="Y189" s="792"/>
      <c r="Z189" s="792">
        <f>SUM(Z183:Z186)</f>
        <v>5</v>
      </c>
      <c r="AA189" s="792" t="s">
        <v>267</v>
      </c>
      <c r="AB189" s="792"/>
      <c r="AC189" s="792"/>
      <c r="AD189" s="792"/>
      <c r="AE189" s="792"/>
      <c r="AF189" s="792">
        <f>SUM(AF183:AF186)</f>
        <v>3</v>
      </c>
      <c r="AG189" s="792" t="s">
        <v>267</v>
      </c>
      <c r="AH189" s="792"/>
      <c r="AI189" s="792"/>
      <c r="AJ189" s="792"/>
      <c r="AK189" s="792"/>
      <c r="AL189" s="792">
        <f>SUM(AL183:AL186)</f>
        <v>8</v>
      </c>
      <c r="AM189" s="792" t="s">
        <v>267</v>
      </c>
      <c r="AN189" s="118"/>
      <c r="AO189" s="118"/>
      <c r="AP189" s="118"/>
      <c r="AQ189" s="118"/>
      <c r="AR189" s="118"/>
    </row>
    <row r="190" spans="1:44" ht="12.75">
      <c r="A190" s="3"/>
      <c r="B190" s="3"/>
      <c r="C190" s="3"/>
      <c r="G190" s="3"/>
      <c r="I190" s="3"/>
      <c r="J190" s="3"/>
      <c r="N190" s="3"/>
      <c r="P190" s="3"/>
      <c r="Q190" s="3"/>
      <c r="U190" s="3"/>
      <c r="W190" s="3"/>
      <c r="X190" s="3"/>
      <c r="AA190" s="3"/>
      <c r="AC190" s="3"/>
      <c r="AD190" s="3"/>
      <c r="AG190" s="3"/>
      <c r="AH190" s="3"/>
      <c r="AI190" s="3"/>
      <c r="AJ190" s="3"/>
      <c r="AL190" s="1338"/>
      <c r="AM190" s="121"/>
      <c r="AO190" s="3"/>
      <c r="AP190" s="3"/>
      <c r="AQ190" s="3"/>
      <c r="AR190" s="3"/>
    </row>
    <row r="191" spans="1:43" ht="12.75">
      <c r="A191" s="118"/>
      <c r="B191" s="118"/>
      <c r="C191" s="118"/>
      <c r="D191" s="1269"/>
      <c r="E191" s="1269"/>
      <c r="F191" s="794">
        <f>SUM($F$179-$F$201)</f>
        <v>5</v>
      </c>
      <c r="G191" s="794" t="s">
        <v>241</v>
      </c>
      <c r="H191" s="794"/>
      <c r="I191" s="794"/>
      <c r="J191" s="794"/>
      <c r="K191" s="794"/>
      <c r="L191" s="794"/>
      <c r="M191" s="794">
        <f>SUM($M$179-$M$201)</f>
        <v>8</v>
      </c>
      <c r="N191" s="794"/>
      <c r="O191" s="794"/>
      <c r="P191" s="794"/>
      <c r="Q191" s="794"/>
      <c r="R191" s="794"/>
      <c r="S191" s="794"/>
      <c r="T191" s="794">
        <f>SUM($T$179-$T$201)</f>
        <v>12</v>
      </c>
      <c r="U191" s="794" t="s">
        <v>485</v>
      </c>
      <c r="V191" s="794"/>
      <c r="W191" s="794"/>
      <c r="X191" s="794"/>
      <c r="Y191" s="794"/>
      <c r="Z191" s="794"/>
      <c r="AA191" s="794"/>
      <c r="AB191" s="794"/>
      <c r="AC191" s="794"/>
      <c r="AD191" s="794"/>
      <c r="AE191" s="794"/>
      <c r="AF191" s="794"/>
      <c r="AG191" s="794"/>
      <c r="AH191" s="794"/>
      <c r="AI191" s="794"/>
      <c r="AJ191" s="794"/>
      <c r="AK191" s="794"/>
      <c r="AL191" s="794"/>
      <c r="AM191" s="794"/>
      <c r="AO191" s="3"/>
      <c r="AP191" s="3"/>
      <c r="AQ191" s="3"/>
    </row>
    <row r="192" spans="1:43" ht="13.5" thickBot="1">
      <c r="A192" s="118"/>
      <c r="B192" s="118"/>
      <c r="C192" s="118"/>
      <c r="D192" s="1269"/>
      <c r="E192" s="1269"/>
      <c r="G192" s="118"/>
      <c r="H192" s="118"/>
      <c r="I192" s="118"/>
      <c r="J192" s="118"/>
      <c r="K192" s="229"/>
      <c r="L192" s="229"/>
      <c r="N192" s="118"/>
      <c r="O192" s="118"/>
      <c r="P192" s="118"/>
      <c r="Q192" s="118"/>
      <c r="R192" s="229"/>
      <c r="S192" s="229"/>
      <c r="U192" s="118"/>
      <c r="V192" s="118"/>
      <c r="W192" s="118"/>
      <c r="X192" s="118"/>
      <c r="Y192" s="229"/>
      <c r="AA192" s="118"/>
      <c r="AB192" s="118"/>
      <c r="AC192" s="118"/>
      <c r="AD192" s="118"/>
      <c r="AE192" s="229"/>
      <c r="AG192" s="118"/>
      <c r="AH192" s="118"/>
      <c r="AI192" s="118"/>
      <c r="AJ192" s="829" t="s">
        <v>492</v>
      </c>
      <c r="AK192" s="229"/>
      <c r="AL192" s="118"/>
      <c r="AM192" s="118"/>
      <c r="AO192" s="3"/>
      <c r="AP192" s="118"/>
      <c r="AQ192" s="118"/>
    </row>
    <row r="193" spans="1:43" ht="12.75">
      <c r="A193" s="118"/>
      <c r="B193" s="118"/>
      <c r="C193" s="118"/>
      <c r="D193" s="1269"/>
      <c r="E193" s="1269"/>
      <c r="F193" s="118">
        <f>COUNTIF($E$5:$E$166,"Mon(night)")</f>
        <v>0</v>
      </c>
      <c r="G193" s="3" t="s">
        <v>126</v>
      </c>
      <c r="H193" s="118"/>
      <c r="I193" s="118"/>
      <c r="J193" s="118"/>
      <c r="K193" s="229"/>
      <c r="L193" s="229"/>
      <c r="N193" s="3" t="s">
        <v>126</v>
      </c>
      <c r="O193" s="118"/>
      <c r="P193" s="118"/>
      <c r="Q193" s="118"/>
      <c r="R193" s="229"/>
      <c r="S193" s="229"/>
      <c r="T193" s="787">
        <f>COUNTIF($S$5:$S$167,"Mon(night)")</f>
        <v>0</v>
      </c>
      <c r="U193" s="6" t="s">
        <v>126</v>
      </c>
      <c r="V193" s="31"/>
      <c r="W193" s="31"/>
      <c r="X193" s="31"/>
      <c r="Y193" s="805"/>
      <c r="Z193" s="806">
        <f>COUNTIF($S$5:$S$166,"Mon(sand)")</f>
        <v>0</v>
      </c>
      <c r="AA193" s="221" t="s">
        <v>126</v>
      </c>
      <c r="AB193" s="806"/>
      <c r="AC193" s="806"/>
      <c r="AD193" s="806"/>
      <c r="AE193" s="805"/>
      <c r="AF193" s="806">
        <f aca="true" t="shared" si="7" ref="AF193:AF199">T171-Z193</f>
        <v>0</v>
      </c>
      <c r="AG193" s="221" t="s">
        <v>126</v>
      </c>
      <c r="AH193" s="806"/>
      <c r="AI193" s="806"/>
      <c r="AJ193" s="828">
        <f>F193+T193</f>
        <v>0</v>
      </c>
      <c r="AK193" s="229"/>
      <c r="AL193" s="118"/>
      <c r="AM193" s="3" t="s">
        <v>126</v>
      </c>
      <c r="AO193" s="3"/>
      <c r="AP193" s="3"/>
      <c r="AQ193" s="3"/>
    </row>
    <row r="194" spans="1:43" ht="12.75">
      <c r="A194" s="118"/>
      <c r="B194" s="118"/>
      <c r="C194" s="118"/>
      <c r="D194" s="1269"/>
      <c r="E194" s="1269"/>
      <c r="F194" s="118">
        <f>COUNTIF($E$5:$E$166,"Tue(night)")</f>
        <v>0</v>
      </c>
      <c r="G194" s="3" t="s">
        <v>109</v>
      </c>
      <c r="H194" s="118"/>
      <c r="I194" s="118"/>
      <c r="J194" s="118"/>
      <c r="K194" s="229"/>
      <c r="L194" s="229"/>
      <c r="N194" s="3" t="s">
        <v>109</v>
      </c>
      <c r="O194" s="118"/>
      <c r="P194" s="118"/>
      <c r="Q194" s="118"/>
      <c r="R194" s="229"/>
      <c r="S194" s="229"/>
      <c r="T194" s="787">
        <f>COUNTIF($S$5:$S$166,"Tue(night)")</f>
        <v>0</v>
      </c>
      <c r="U194" s="6" t="s">
        <v>109</v>
      </c>
      <c r="V194" s="31"/>
      <c r="W194" s="31"/>
      <c r="X194" s="31"/>
      <c r="Y194" s="129"/>
      <c r="Z194" s="31">
        <f>COUNTIF($S$5:$S$166,"Tue(sand)")</f>
        <v>0</v>
      </c>
      <c r="AA194" s="6" t="s">
        <v>109</v>
      </c>
      <c r="AB194" s="31"/>
      <c r="AC194" s="31"/>
      <c r="AD194" s="31"/>
      <c r="AE194" s="129"/>
      <c r="AF194" s="31">
        <f t="shared" si="7"/>
        <v>4</v>
      </c>
      <c r="AG194" s="6" t="s">
        <v>109</v>
      </c>
      <c r="AH194" s="31"/>
      <c r="AI194" s="31"/>
      <c r="AJ194" s="828">
        <f aca="true" t="shared" si="8" ref="AJ194:AJ199">F194+T194</f>
        <v>0</v>
      </c>
      <c r="AK194" s="229"/>
      <c r="AL194" s="118"/>
      <c r="AM194" s="3" t="s">
        <v>109</v>
      </c>
      <c r="AO194" s="3"/>
      <c r="AP194" s="3"/>
      <c r="AQ194" s="3"/>
    </row>
    <row r="195" spans="1:43" ht="12.75">
      <c r="A195" s="118"/>
      <c r="B195" s="118"/>
      <c r="C195" s="118"/>
      <c r="D195" s="1269"/>
      <c r="E195" s="1269"/>
      <c r="F195" s="118">
        <f>COUNTIF($E$5:$E$166,"Wed(night)")</f>
        <v>0</v>
      </c>
      <c r="G195" s="3" t="s">
        <v>112</v>
      </c>
      <c r="H195" s="118"/>
      <c r="I195" s="118"/>
      <c r="J195" s="118"/>
      <c r="K195" s="229"/>
      <c r="L195" s="229"/>
      <c r="N195" s="3" t="s">
        <v>112</v>
      </c>
      <c r="O195" s="118"/>
      <c r="P195" s="118"/>
      <c r="Q195" s="118"/>
      <c r="R195" s="229"/>
      <c r="S195" s="229"/>
      <c r="T195" s="787">
        <f>COUNTIF($S$5:$S$166,"Wed(night)")</f>
        <v>0</v>
      </c>
      <c r="U195" s="6" t="s">
        <v>112</v>
      </c>
      <c r="V195" s="31"/>
      <c r="W195" s="31"/>
      <c r="X195" s="31"/>
      <c r="Y195" s="129"/>
      <c r="Z195" s="31">
        <f>COUNTIF($S$5:$S$166,"Wed(sand)")</f>
        <v>0</v>
      </c>
      <c r="AA195" s="6" t="s">
        <v>112</v>
      </c>
      <c r="AB195" s="31"/>
      <c r="AC195" s="31"/>
      <c r="AD195" s="31"/>
      <c r="AE195" s="129"/>
      <c r="AF195" s="31">
        <f t="shared" si="7"/>
        <v>0</v>
      </c>
      <c r="AG195" s="6" t="s">
        <v>112</v>
      </c>
      <c r="AH195" s="31"/>
      <c r="AI195" s="31"/>
      <c r="AJ195" s="828">
        <f t="shared" si="8"/>
        <v>0</v>
      </c>
      <c r="AK195" s="229"/>
      <c r="AL195" s="118"/>
      <c r="AM195" s="3" t="s">
        <v>112</v>
      </c>
      <c r="AO195" s="3"/>
      <c r="AP195" s="3"/>
      <c r="AQ195" s="3"/>
    </row>
    <row r="196" spans="1:43" ht="12.75">
      <c r="A196" s="118"/>
      <c r="B196" s="118"/>
      <c r="C196" s="118"/>
      <c r="D196" s="1269"/>
      <c r="E196" s="1269"/>
      <c r="F196" s="118">
        <f>COUNTIF($E$5:$E$166,"Thu(night)")</f>
        <v>0</v>
      </c>
      <c r="G196" s="3" t="s">
        <v>115</v>
      </c>
      <c r="H196" s="118"/>
      <c r="I196" s="118"/>
      <c r="J196" s="118"/>
      <c r="K196" s="229"/>
      <c r="L196" s="229"/>
      <c r="N196" s="3" t="s">
        <v>115</v>
      </c>
      <c r="O196" s="118"/>
      <c r="P196" s="118"/>
      <c r="Q196" s="118"/>
      <c r="R196" s="229"/>
      <c r="S196" s="229"/>
      <c r="T196" s="787">
        <f>COUNTIF($S$5:$S$166,"Thu(night)")</f>
        <v>1</v>
      </c>
      <c r="U196" s="6" t="s">
        <v>115</v>
      </c>
      <c r="V196" s="31"/>
      <c r="W196" s="31"/>
      <c r="X196" s="31"/>
      <c r="Y196" s="129"/>
      <c r="Z196" s="31">
        <f>COUNTIF($S$5:$S$166,"Thu(sand)")</f>
        <v>0</v>
      </c>
      <c r="AA196" s="6" t="s">
        <v>115</v>
      </c>
      <c r="AB196" s="31"/>
      <c r="AC196" s="31"/>
      <c r="AD196" s="31"/>
      <c r="AE196" s="129"/>
      <c r="AF196" s="31">
        <f t="shared" si="7"/>
        <v>5</v>
      </c>
      <c r="AG196" s="6" t="s">
        <v>115</v>
      </c>
      <c r="AH196" s="31"/>
      <c r="AI196" s="31"/>
      <c r="AJ196" s="828">
        <f t="shared" si="8"/>
        <v>1</v>
      </c>
      <c r="AK196" s="229"/>
      <c r="AL196" s="118"/>
      <c r="AM196" s="3" t="s">
        <v>115</v>
      </c>
      <c r="AO196" s="3"/>
      <c r="AP196" s="3"/>
      <c r="AQ196" s="3"/>
    </row>
    <row r="197" spans="1:43" ht="12.75">
      <c r="A197" s="118"/>
      <c r="B197" s="118"/>
      <c r="C197" s="118"/>
      <c r="D197" s="1269"/>
      <c r="E197" s="1269"/>
      <c r="F197" s="118">
        <f>COUNTIF($E$5:$E$166,"Fri(night)")</f>
        <v>2</v>
      </c>
      <c r="G197" s="3" t="s">
        <v>117</v>
      </c>
      <c r="H197" s="118"/>
      <c r="I197" s="118"/>
      <c r="J197" s="118"/>
      <c r="K197" s="229"/>
      <c r="L197" s="229"/>
      <c r="N197" s="3" t="s">
        <v>117</v>
      </c>
      <c r="O197" s="118"/>
      <c r="P197" s="118"/>
      <c r="Q197" s="118"/>
      <c r="R197" s="229"/>
      <c r="S197" s="229"/>
      <c r="T197" s="787">
        <f>COUNTIF($S$5:$S$166,"Fri(night)")</f>
        <v>0</v>
      </c>
      <c r="U197" s="6" t="s">
        <v>117</v>
      </c>
      <c r="V197" s="31"/>
      <c r="W197" s="31"/>
      <c r="X197" s="31"/>
      <c r="Y197" s="129"/>
      <c r="Z197" s="31">
        <f>COUNTIF($S$5:$S$166,"Fri(sand)")</f>
        <v>0</v>
      </c>
      <c r="AA197" s="6" t="s">
        <v>117</v>
      </c>
      <c r="AB197" s="31"/>
      <c r="AC197" s="31"/>
      <c r="AD197" s="31"/>
      <c r="AE197" s="129"/>
      <c r="AF197" s="31">
        <f t="shared" si="7"/>
        <v>0</v>
      </c>
      <c r="AG197" s="6" t="s">
        <v>117</v>
      </c>
      <c r="AH197" s="31"/>
      <c r="AI197" s="31"/>
      <c r="AJ197" s="828">
        <f t="shared" si="8"/>
        <v>2</v>
      </c>
      <c r="AK197" s="229"/>
      <c r="AL197" s="118"/>
      <c r="AM197" s="3" t="s">
        <v>117</v>
      </c>
      <c r="AO197" s="3"/>
      <c r="AP197" s="3"/>
      <c r="AQ197" s="3"/>
    </row>
    <row r="198" spans="1:43" ht="12.75">
      <c r="A198" s="118"/>
      <c r="B198" s="118"/>
      <c r="C198" s="118"/>
      <c r="D198" s="1269"/>
      <c r="E198" s="1269"/>
      <c r="F198" s="118">
        <f>COUNTIF($E$5:$E$166,"Sat(night)")</f>
        <v>0</v>
      </c>
      <c r="G198" s="3" t="s">
        <v>119</v>
      </c>
      <c r="H198" s="118"/>
      <c r="I198" s="118"/>
      <c r="J198" s="118"/>
      <c r="K198" s="229"/>
      <c r="L198" s="229"/>
      <c r="N198" s="3" t="s">
        <v>119</v>
      </c>
      <c r="O198" s="118"/>
      <c r="P198" s="118"/>
      <c r="Q198" s="118"/>
      <c r="R198" s="229"/>
      <c r="S198" s="229"/>
      <c r="T198" s="787">
        <f>COUNTIF($S$5:$S$166,"Sat(night)")</f>
        <v>0</v>
      </c>
      <c r="U198" s="6" t="s">
        <v>119</v>
      </c>
      <c r="V198" s="31"/>
      <c r="W198" s="31"/>
      <c r="X198" s="31"/>
      <c r="Y198" s="129"/>
      <c r="Z198" s="31">
        <f>COUNTIF($S$5:$S$166,"Sat(sand)")</f>
        <v>0</v>
      </c>
      <c r="AA198" s="6" t="s">
        <v>119</v>
      </c>
      <c r="AB198" s="31"/>
      <c r="AC198" s="31"/>
      <c r="AD198" s="31"/>
      <c r="AE198" s="129"/>
      <c r="AF198" s="31">
        <f t="shared" si="7"/>
        <v>3</v>
      </c>
      <c r="AG198" s="6" t="s">
        <v>119</v>
      </c>
      <c r="AH198" s="31"/>
      <c r="AI198" s="31"/>
      <c r="AJ198" s="828">
        <f t="shared" si="8"/>
        <v>0</v>
      </c>
      <c r="AK198" s="229"/>
      <c r="AL198" s="118"/>
      <c r="AM198" s="3" t="s">
        <v>119</v>
      </c>
      <c r="AO198" s="3"/>
      <c r="AP198" s="3"/>
      <c r="AQ198" s="3"/>
    </row>
    <row r="199" spans="1:43" ht="12.75">
      <c r="A199" s="118"/>
      <c r="B199" s="118"/>
      <c r="C199" s="118"/>
      <c r="D199" s="1269"/>
      <c r="E199" s="1269"/>
      <c r="F199" s="118">
        <f>COUNTIF($E$5:$E$166,"Sun(night)")</f>
        <v>0</v>
      </c>
      <c r="G199" s="3" t="s">
        <v>123</v>
      </c>
      <c r="H199" s="118"/>
      <c r="I199" s="118"/>
      <c r="J199" s="118"/>
      <c r="K199" s="229"/>
      <c r="L199" s="229"/>
      <c r="N199" s="3" t="s">
        <v>123</v>
      </c>
      <c r="O199" s="118"/>
      <c r="P199" s="118"/>
      <c r="Q199" s="118"/>
      <c r="R199" s="229"/>
      <c r="S199" s="229"/>
      <c r="T199" s="787">
        <f>COUNTIF($S$5:$S$166,"Sun(night)")</f>
        <v>0</v>
      </c>
      <c r="U199" s="6" t="s">
        <v>123</v>
      </c>
      <c r="V199" s="31"/>
      <c r="W199" s="31"/>
      <c r="X199" s="31"/>
      <c r="Y199" s="129"/>
      <c r="Z199" s="31">
        <f>COUNTIF($S$5:$S$166,"Sun(sand)")</f>
        <v>0</v>
      </c>
      <c r="AA199" s="6" t="s">
        <v>123</v>
      </c>
      <c r="AB199" s="31"/>
      <c r="AC199" s="31"/>
      <c r="AD199" s="31"/>
      <c r="AE199" s="129"/>
      <c r="AF199" s="31">
        <f t="shared" si="7"/>
        <v>1</v>
      </c>
      <c r="AG199" s="6" t="s">
        <v>123</v>
      </c>
      <c r="AH199" s="31"/>
      <c r="AI199" s="31"/>
      <c r="AJ199" s="828">
        <f t="shared" si="8"/>
        <v>0</v>
      </c>
      <c r="AK199" s="229"/>
      <c r="AL199" s="118"/>
      <c r="AM199" s="3" t="s">
        <v>123</v>
      </c>
      <c r="AO199" s="3"/>
      <c r="AP199" s="3"/>
      <c r="AQ199" s="3"/>
    </row>
    <row r="200" spans="1:43" ht="12.75">
      <c r="A200" s="118"/>
      <c r="B200" s="118"/>
      <c r="C200" s="118"/>
      <c r="D200" s="1269"/>
      <c r="E200" s="1269"/>
      <c r="G200" s="118"/>
      <c r="H200" s="118"/>
      <c r="I200" s="118"/>
      <c r="J200" s="118"/>
      <c r="K200" s="229"/>
      <c r="L200" s="229"/>
      <c r="N200" s="118"/>
      <c r="O200" s="118"/>
      <c r="P200" s="118"/>
      <c r="Q200" s="118"/>
      <c r="R200" s="229"/>
      <c r="S200" s="229"/>
      <c r="T200" s="787"/>
      <c r="U200" s="31"/>
      <c r="V200" s="31"/>
      <c r="W200" s="31"/>
      <c r="X200" s="31"/>
      <c r="Y200" s="129"/>
      <c r="Z200" s="31"/>
      <c r="AA200" s="31"/>
      <c r="AB200" s="31"/>
      <c r="AC200" s="31"/>
      <c r="AD200" s="31"/>
      <c r="AE200" s="129"/>
      <c r="AF200" s="31"/>
      <c r="AG200" s="31"/>
      <c r="AH200" s="31"/>
      <c r="AI200" s="31"/>
      <c r="AJ200" s="155"/>
      <c r="AK200" s="229"/>
      <c r="AL200" s="118"/>
      <c r="AM200" s="118"/>
      <c r="AO200" s="3"/>
      <c r="AP200" s="3"/>
      <c r="AQ200" s="3"/>
    </row>
    <row r="201" spans="1:43" ht="12.75">
      <c r="A201" s="3"/>
      <c r="B201" s="3"/>
      <c r="C201" s="3"/>
      <c r="F201" s="795">
        <f>COUNTIF($F$5:$F$160,"(night)")</f>
        <v>2</v>
      </c>
      <c r="G201" s="795" t="s">
        <v>242</v>
      </c>
      <c r="H201" s="795"/>
      <c r="I201" s="795"/>
      <c r="J201" s="795"/>
      <c r="K201" s="795"/>
      <c r="L201" s="795"/>
      <c r="M201" s="795">
        <f>COUNTIF($F$5:$F$160,N201)</f>
        <v>0</v>
      </c>
      <c r="N201" s="795"/>
      <c r="O201" s="795"/>
      <c r="P201" s="795"/>
      <c r="Q201" s="795"/>
      <c r="R201" s="795"/>
      <c r="S201" s="795"/>
      <c r="T201" s="807">
        <f>COUNTIF($T$5:$T$160,U201)</f>
        <v>1</v>
      </c>
      <c r="U201" s="808" t="s">
        <v>242</v>
      </c>
      <c r="V201" s="809"/>
      <c r="W201" s="809"/>
      <c r="X201" s="809"/>
      <c r="Y201" s="809"/>
      <c r="Z201" s="808">
        <f>Z193+Z194+Z195+Z196+Z197+Z198+Z199</f>
        <v>0</v>
      </c>
      <c r="AA201" s="808" t="s">
        <v>488</v>
      </c>
      <c r="AB201" s="809"/>
      <c r="AC201" s="809"/>
      <c r="AD201" s="809"/>
      <c r="AE201" s="809"/>
      <c r="AF201" s="808">
        <f>AF193+AF194+AF195+AF196+AF197+AF198+AF199</f>
        <v>13</v>
      </c>
      <c r="AG201" s="808" t="s">
        <v>489</v>
      </c>
      <c r="AH201" s="809"/>
      <c r="AI201" s="809"/>
      <c r="AJ201" s="828">
        <f>SUM(AJ193:AJ199)</f>
        <v>3</v>
      </c>
      <c r="AK201" s="796"/>
      <c r="AL201" s="795"/>
      <c r="AM201" s="796"/>
      <c r="AO201" s="3"/>
      <c r="AP201" s="3"/>
      <c r="AQ201" s="3"/>
    </row>
    <row r="202" spans="1:43" ht="12.75">
      <c r="A202" s="3"/>
      <c r="B202" s="3"/>
      <c r="C202" s="3"/>
      <c r="G202" s="3"/>
      <c r="I202" s="3"/>
      <c r="J202" s="3"/>
      <c r="N202" s="3"/>
      <c r="P202" s="3"/>
      <c r="Q202" s="3"/>
      <c r="T202" s="787"/>
      <c r="U202" s="6"/>
      <c r="V202" s="6"/>
      <c r="W202" s="6"/>
      <c r="X202" s="6"/>
      <c r="Y202" s="126"/>
      <c r="Z202" s="31"/>
      <c r="AA202" s="6"/>
      <c r="AB202" s="6"/>
      <c r="AC202" s="6"/>
      <c r="AD202" s="6"/>
      <c r="AE202" s="126"/>
      <c r="AF202" s="31"/>
      <c r="AG202" s="6"/>
      <c r="AH202" s="6"/>
      <c r="AI202" s="6"/>
      <c r="AJ202" s="50"/>
      <c r="AL202" s="118"/>
      <c r="AM202" s="3"/>
      <c r="AO202" s="3"/>
      <c r="AP202" s="3"/>
      <c r="AQ202" s="3"/>
    </row>
    <row r="203" spans="1:43" ht="13.5" thickBot="1">
      <c r="A203" s="3"/>
      <c r="B203" s="3"/>
      <c r="C203" s="3"/>
      <c r="F203" s="792">
        <f>SUM(F191:F199)</f>
        <v>7</v>
      </c>
      <c r="G203" s="792" t="s">
        <v>267</v>
      </c>
      <c r="H203" s="792"/>
      <c r="I203" s="792"/>
      <c r="J203" s="792"/>
      <c r="K203" s="792"/>
      <c r="L203" s="792"/>
      <c r="M203" s="792">
        <f>SUM(M191:M199)</f>
        <v>8</v>
      </c>
      <c r="N203" s="792" t="s">
        <v>267</v>
      </c>
      <c r="O203" s="792"/>
      <c r="P203" s="792"/>
      <c r="Q203" s="792"/>
      <c r="R203" s="792"/>
      <c r="S203" s="792"/>
      <c r="T203" s="810">
        <f>SUM(T191:T199)</f>
        <v>13</v>
      </c>
      <c r="U203" s="811" t="s">
        <v>267</v>
      </c>
      <c r="V203" s="811"/>
      <c r="W203" s="811"/>
      <c r="X203" s="811"/>
      <c r="Y203" s="811"/>
      <c r="Z203" s="811">
        <f>Z201+AF201</f>
        <v>13</v>
      </c>
      <c r="AA203" s="811"/>
      <c r="AB203" s="811"/>
      <c r="AC203" s="811"/>
      <c r="AD203" s="811"/>
      <c r="AE203" s="811"/>
      <c r="AF203" s="811"/>
      <c r="AG203" s="811"/>
      <c r="AH203" s="811"/>
      <c r="AI203" s="811"/>
      <c r="AJ203" s="812"/>
      <c r="AK203" s="792"/>
      <c r="AL203" s="792"/>
      <c r="AM203" s="792"/>
      <c r="AO203" s="3"/>
      <c r="AP203" s="3"/>
      <c r="AQ203" s="3"/>
    </row>
    <row r="204" spans="1:43" ht="12.75">
      <c r="A204" s="3"/>
      <c r="B204" s="3"/>
      <c r="C204" s="3"/>
      <c r="G204" s="3"/>
      <c r="I204" s="3"/>
      <c r="J204" s="3"/>
      <c r="N204" s="3"/>
      <c r="P204" s="3"/>
      <c r="Q204" s="3"/>
      <c r="U204" s="3"/>
      <c r="W204" s="3"/>
      <c r="X204" s="3"/>
      <c r="AA204" s="3"/>
      <c r="AC204" s="3"/>
      <c r="AD204" s="3"/>
      <c r="AG204" s="3"/>
      <c r="AH204" s="3"/>
      <c r="AI204" s="3"/>
      <c r="AJ204" s="3"/>
      <c r="AL204" s="118"/>
      <c r="AM204" s="3"/>
      <c r="AO204" s="3"/>
      <c r="AP204" s="3"/>
      <c r="AQ204" s="3"/>
    </row>
    <row r="205" spans="1:43" ht="12.75">
      <c r="A205" s="3"/>
      <c r="B205" s="3"/>
      <c r="C205" s="3"/>
      <c r="G205" s="3"/>
      <c r="I205" s="3"/>
      <c r="J205" s="3"/>
      <c r="N205" s="3"/>
      <c r="P205" s="3"/>
      <c r="Q205" s="3"/>
      <c r="U205" s="3"/>
      <c r="W205" s="3"/>
      <c r="X205" s="3"/>
      <c r="AA205" s="3"/>
      <c r="AC205" s="3"/>
      <c r="AD205" s="3"/>
      <c r="AG205" s="3"/>
      <c r="AH205" s="3"/>
      <c r="AI205" s="3"/>
      <c r="AJ205" s="3"/>
      <c r="AL205" s="118"/>
      <c r="AM205" s="3"/>
      <c r="AO205" s="3"/>
      <c r="AP205" s="3"/>
      <c r="AQ205" s="3"/>
    </row>
    <row r="206" spans="1:43" ht="12.75">
      <c r="A206" s="3"/>
      <c r="B206" s="3"/>
      <c r="C206" s="3"/>
      <c r="G206" s="3"/>
      <c r="I206" s="3"/>
      <c r="J206" s="3"/>
      <c r="N206" s="3"/>
      <c r="P206" s="3"/>
      <c r="Q206" s="3"/>
      <c r="U206" s="3"/>
      <c r="W206" s="3"/>
      <c r="X206" s="3"/>
      <c r="AA206" s="3"/>
      <c r="AC206" s="3"/>
      <c r="AD206" s="3"/>
      <c r="AG206" s="3"/>
      <c r="AH206" s="3"/>
      <c r="AI206" s="3"/>
      <c r="AJ206" s="3"/>
      <c r="AL206" s="118"/>
      <c r="AM206" s="3"/>
      <c r="AO206" s="3"/>
      <c r="AP206" s="3"/>
      <c r="AQ206" s="3"/>
    </row>
    <row r="207" spans="1:43" ht="12.75">
      <c r="A207" s="3"/>
      <c r="B207" s="3"/>
      <c r="C207" s="3"/>
      <c r="G207" s="3"/>
      <c r="I207" s="3"/>
      <c r="J207" s="3"/>
      <c r="N207" s="3"/>
      <c r="P207" s="3"/>
      <c r="Q207" s="3"/>
      <c r="U207" s="3"/>
      <c r="W207" s="3"/>
      <c r="X207" s="3"/>
      <c r="AA207" s="3"/>
      <c r="AC207" s="3"/>
      <c r="AD207" s="3"/>
      <c r="AG207" s="3"/>
      <c r="AH207" s="3"/>
      <c r="AI207" s="3"/>
      <c r="AJ207" s="3"/>
      <c r="AL207" s="118"/>
      <c r="AM207" s="3"/>
      <c r="AO207" s="3"/>
      <c r="AP207" s="3"/>
      <c r="AQ207" s="3"/>
    </row>
    <row r="208" spans="1:43" ht="12.75">
      <c r="A208" s="3"/>
      <c r="B208" s="3"/>
      <c r="C208" s="3"/>
      <c r="G208" s="3"/>
      <c r="I208" s="3"/>
      <c r="J208" s="3"/>
      <c r="N208" s="3"/>
      <c r="P208" s="3"/>
      <c r="Q208" s="3"/>
      <c r="U208" s="3"/>
      <c r="W208" s="3"/>
      <c r="X208" s="3"/>
      <c r="AA208" s="3"/>
      <c r="AC208" s="3"/>
      <c r="AD208" s="3"/>
      <c r="AG208" s="3"/>
      <c r="AH208" s="3"/>
      <c r="AI208" s="3"/>
      <c r="AJ208" s="3"/>
      <c r="AL208" s="118"/>
      <c r="AM208" s="3"/>
      <c r="AO208" s="3"/>
      <c r="AP208" s="3"/>
      <c r="AQ208" s="3"/>
    </row>
    <row r="209" spans="1:43" ht="12.75">
      <c r="A209" s="3"/>
      <c r="B209" s="3"/>
      <c r="C209" s="3"/>
      <c r="G209" s="3"/>
      <c r="I209" s="3"/>
      <c r="J209" s="3"/>
      <c r="N209" s="3"/>
      <c r="P209" s="3"/>
      <c r="Q209" s="3"/>
      <c r="U209" s="3"/>
      <c r="W209" s="3"/>
      <c r="X209" s="3"/>
      <c r="AA209" s="3"/>
      <c r="AC209" s="3"/>
      <c r="AD209" s="3"/>
      <c r="AG209" s="3"/>
      <c r="AH209" s="3"/>
      <c r="AI209" s="3"/>
      <c r="AJ209" s="3"/>
      <c r="AL209" s="118"/>
      <c r="AM209" s="3"/>
      <c r="AO209" s="3"/>
      <c r="AP209" s="3"/>
      <c r="AQ209" s="3"/>
    </row>
    <row r="210" spans="1:43" ht="12.75">
      <c r="A210" s="3"/>
      <c r="B210" s="3"/>
      <c r="C210" s="3"/>
      <c r="G210" s="3"/>
      <c r="I210" s="3"/>
      <c r="J210" s="3"/>
      <c r="N210" s="3"/>
      <c r="P210" s="3"/>
      <c r="Q210" s="3"/>
      <c r="U210" s="3"/>
      <c r="W210" s="3"/>
      <c r="X210" s="3"/>
      <c r="AA210" s="3"/>
      <c r="AC210" s="3"/>
      <c r="AD210" s="3"/>
      <c r="AG210" s="3"/>
      <c r="AH210" s="3"/>
      <c r="AI210" s="3"/>
      <c r="AJ210" s="3"/>
      <c r="AL210" s="118"/>
      <c r="AM210" s="3"/>
      <c r="AO210" s="3"/>
      <c r="AP210" s="3"/>
      <c r="AQ210" s="3"/>
    </row>
    <row r="211" spans="1:43" ht="12.75">
      <c r="A211" s="3"/>
      <c r="B211" s="3"/>
      <c r="C211" s="3"/>
      <c r="G211" s="118" t="s">
        <v>323</v>
      </c>
      <c r="I211" s="3"/>
      <c r="J211" s="3"/>
      <c r="N211" s="118" t="s">
        <v>323</v>
      </c>
      <c r="P211" s="3"/>
      <c r="Q211" s="3"/>
      <c r="U211" s="118" t="s">
        <v>323</v>
      </c>
      <c r="W211" s="3"/>
      <c r="X211" s="3"/>
      <c r="AA211" s="118" t="s">
        <v>323</v>
      </c>
      <c r="AC211" s="3"/>
      <c r="AD211" s="3"/>
      <c r="AG211" s="118" t="s">
        <v>323</v>
      </c>
      <c r="AH211" s="3"/>
      <c r="AI211" s="3"/>
      <c r="AJ211" s="3"/>
      <c r="AL211" s="118"/>
      <c r="AM211" s="118" t="s">
        <v>323</v>
      </c>
      <c r="AO211" s="3"/>
      <c r="AP211" s="118" t="s">
        <v>365</v>
      </c>
      <c r="AQ211" s="3"/>
    </row>
    <row r="212" spans="1:43" ht="12.75">
      <c r="A212" s="3"/>
      <c r="B212" s="3"/>
      <c r="C212" s="3"/>
      <c r="G212" s="118"/>
      <c r="I212" s="3"/>
      <c r="J212" s="3"/>
      <c r="N212" s="118"/>
      <c r="P212" s="3"/>
      <c r="Q212" s="3"/>
      <c r="U212" s="118"/>
      <c r="W212" s="3"/>
      <c r="X212" s="3"/>
      <c r="AA212" s="118"/>
      <c r="AC212" s="3"/>
      <c r="AD212" s="3"/>
      <c r="AG212" s="118"/>
      <c r="AH212" s="3"/>
      <c r="AI212" s="3"/>
      <c r="AJ212" s="3"/>
      <c r="AL212" s="118"/>
      <c r="AM212" s="118"/>
      <c r="AO212" s="3"/>
      <c r="AP212" s="118"/>
      <c r="AQ212" s="3"/>
    </row>
    <row r="213" spans="1:43" ht="12.75">
      <c r="A213" s="3"/>
      <c r="B213" s="3"/>
      <c r="C213" s="3"/>
      <c r="F213" s="118">
        <f>COUNTIF($H$5:$H$166,G213)</f>
        <v>0</v>
      </c>
      <c r="G213" s="3" t="s">
        <v>120</v>
      </c>
      <c r="I213" s="3"/>
      <c r="J213" s="3"/>
      <c r="M213" s="118">
        <f>COUNTIF($O$5:$O$166,N213)</f>
        <v>0</v>
      </c>
      <c r="N213" s="3" t="s">
        <v>120</v>
      </c>
      <c r="P213" s="3"/>
      <c r="Q213" s="3"/>
      <c r="T213" s="118">
        <f>COUNTIF($V$5:$V$166,U213)</f>
        <v>1</v>
      </c>
      <c r="U213" s="3" t="s">
        <v>120</v>
      </c>
      <c r="W213" s="3"/>
      <c r="X213" s="3"/>
      <c r="Z213" s="118">
        <f>COUNTIF($AB$5:$AB$166,AA213)</f>
        <v>0</v>
      </c>
      <c r="AA213" s="3" t="s">
        <v>120</v>
      </c>
      <c r="AC213" s="3"/>
      <c r="AD213" s="3"/>
      <c r="AF213" s="118">
        <f>COUNTIF($AH$5:$AH$166,AG213)</f>
        <v>0</v>
      </c>
      <c r="AG213" s="3" t="s">
        <v>120</v>
      </c>
      <c r="AH213" s="3"/>
      <c r="AI213" s="3"/>
      <c r="AJ213" s="3"/>
      <c r="AL213" s="118">
        <f>COUNTIF($AN$5:$AN$166,AM213)</f>
        <v>0</v>
      </c>
      <c r="AM213" s="3" t="s">
        <v>120</v>
      </c>
      <c r="AO213" s="3"/>
      <c r="AP213" s="118">
        <f aca="true" t="shared" si="9" ref="AP213:AP218">SUM(F213+M213+T213+Z213+AF213)</f>
        <v>1</v>
      </c>
      <c r="AQ213" s="3"/>
    </row>
    <row r="214" spans="1:43" ht="12.75">
      <c r="A214" s="3"/>
      <c r="B214" s="3"/>
      <c r="C214" s="3"/>
      <c r="F214" s="118">
        <f>COUNTIF($H$5:$H$166,G214)</f>
        <v>0</v>
      </c>
      <c r="G214" s="3" t="s">
        <v>121</v>
      </c>
      <c r="I214" s="3"/>
      <c r="J214" s="3"/>
      <c r="M214" s="118">
        <f>COUNTIF($O$5:$O$166,N214)</f>
        <v>1</v>
      </c>
      <c r="N214" s="3" t="s">
        <v>121</v>
      </c>
      <c r="P214" s="3"/>
      <c r="Q214" s="3"/>
      <c r="T214" s="118">
        <f>COUNTIF($V$5:$V$166,U214)</f>
        <v>4</v>
      </c>
      <c r="U214" s="3" t="s">
        <v>121</v>
      </c>
      <c r="W214" s="3"/>
      <c r="X214" s="3"/>
      <c r="Z214" s="118">
        <f>COUNTIF($AB$5:$AB$166,AA214)</f>
        <v>0</v>
      </c>
      <c r="AA214" s="3" t="s">
        <v>121</v>
      </c>
      <c r="AC214" s="3"/>
      <c r="AD214" s="3"/>
      <c r="AF214" s="118">
        <f>COUNTIF($AH$5:$AH$166,AG214)</f>
        <v>0</v>
      </c>
      <c r="AG214" s="3" t="s">
        <v>121</v>
      </c>
      <c r="AH214" s="3"/>
      <c r="AI214" s="3"/>
      <c r="AJ214" s="3"/>
      <c r="AL214" s="118">
        <f>COUNTIF($AN$5:$AN$166,AM214)</f>
        <v>1</v>
      </c>
      <c r="AM214" s="3" t="s">
        <v>121</v>
      </c>
      <c r="AO214" s="3"/>
      <c r="AP214" s="118">
        <f t="shared" si="9"/>
        <v>5</v>
      </c>
      <c r="AQ214" s="3"/>
    </row>
    <row r="215" spans="1:43" ht="12.75">
      <c r="A215" s="3"/>
      <c r="B215" s="3"/>
      <c r="C215" s="3"/>
      <c r="F215" s="118">
        <f>COUNTIF($H$5:$H$166,G215)</f>
        <v>0</v>
      </c>
      <c r="G215" s="3" t="s">
        <v>110</v>
      </c>
      <c r="I215" s="3"/>
      <c r="J215" s="3"/>
      <c r="M215" s="118">
        <f>COUNTIF($O$5:$O$166,N215)</f>
        <v>0</v>
      </c>
      <c r="N215" s="3" t="s">
        <v>110</v>
      </c>
      <c r="P215" s="3"/>
      <c r="Q215" s="3"/>
      <c r="T215" s="118">
        <f>COUNTIF($V$5:$V$166,U215)</f>
        <v>6</v>
      </c>
      <c r="U215" s="3" t="s">
        <v>110</v>
      </c>
      <c r="W215" s="3"/>
      <c r="X215" s="3"/>
      <c r="Z215" s="118">
        <f>COUNTIF($AB$5:$AB$166,AA215)</f>
        <v>0</v>
      </c>
      <c r="AA215" s="3" t="s">
        <v>110</v>
      </c>
      <c r="AC215" s="3"/>
      <c r="AD215" s="3"/>
      <c r="AF215" s="118">
        <f>COUNTIF($AH$5:$AH$166,AG215)</f>
        <v>0</v>
      </c>
      <c r="AG215" s="3" t="s">
        <v>110</v>
      </c>
      <c r="AH215" s="3"/>
      <c r="AI215" s="3"/>
      <c r="AJ215" s="3"/>
      <c r="AL215" s="118">
        <f>COUNTIF($AN$5:$AN$166,AM215)</f>
        <v>0</v>
      </c>
      <c r="AM215" s="3" t="s">
        <v>110</v>
      </c>
      <c r="AO215" s="3"/>
      <c r="AP215" s="118">
        <f t="shared" si="9"/>
        <v>6</v>
      </c>
      <c r="AQ215" s="3"/>
    </row>
    <row r="216" spans="1:43" ht="12.75">
      <c r="A216" s="3"/>
      <c r="B216" s="3"/>
      <c r="C216" s="3"/>
      <c r="F216" s="118">
        <f>COUNTIF($H$5:$H$166,G216)</f>
        <v>1</v>
      </c>
      <c r="G216" s="3" t="s">
        <v>386</v>
      </c>
      <c r="I216" s="3"/>
      <c r="J216" s="3"/>
      <c r="M216" s="118">
        <f>COUNTIF($O$5:$O$166,N216)</f>
        <v>2</v>
      </c>
      <c r="N216" s="3" t="s">
        <v>386</v>
      </c>
      <c r="P216" s="3"/>
      <c r="Q216" s="3"/>
      <c r="T216" s="118">
        <f>COUNTIF($V$5:$V$166,U216)</f>
        <v>4</v>
      </c>
      <c r="U216" s="3" t="s">
        <v>386</v>
      </c>
      <c r="W216" s="3"/>
      <c r="X216" s="3"/>
      <c r="Z216" s="118">
        <f>COUNTIF($AB$5:$AB$166,AA216)</f>
        <v>0</v>
      </c>
      <c r="AA216" s="3" t="s">
        <v>386</v>
      </c>
      <c r="AC216" s="3"/>
      <c r="AD216" s="3"/>
      <c r="AF216" s="118">
        <f>COUNTIF($AH$5:$AH$166,AG216)</f>
        <v>0</v>
      </c>
      <c r="AG216" s="3" t="s">
        <v>386</v>
      </c>
      <c r="AH216" s="3"/>
      <c r="AI216" s="3"/>
      <c r="AJ216" s="3"/>
      <c r="AL216" s="118">
        <f>COUNTIF($AN$5:$AN$166,AM216)</f>
        <v>0</v>
      </c>
      <c r="AM216" s="3" t="s">
        <v>386</v>
      </c>
      <c r="AO216" s="3"/>
      <c r="AP216" s="118">
        <f t="shared" si="9"/>
        <v>7</v>
      </c>
      <c r="AQ216" s="3"/>
    </row>
    <row r="217" spans="1:43" ht="12.75">
      <c r="A217" s="3"/>
      <c r="B217" s="3"/>
      <c r="C217" s="3"/>
      <c r="F217" s="118">
        <f>COUNTIF($H$5:$H$166,G217)</f>
        <v>0</v>
      </c>
      <c r="G217" s="3" t="s">
        <v>385</v>
      </c>
      <c r="I217" s="3"/>
      <c r="J217" s="3"/>
      <c r="M217" s="118">
        <f>COUNTIF($O$5:$O$166,N217)</f>
        <v>1</v>
      </c>
      <c r="N217" s="3" t="s">
        <v>385</v>
      </c>
      <c r="P217" s="3"/>
      <c r="Q217" s="3"/>
      <c r="T217" s="118">
        <f>COUNTIF($V$5:$V$166,U217)</f>
        <v>1</v>
      </c>
      <c r="U217" s="3" t="s">
        <v>385</v>
      </c>
      <c r="W217" s="3"/>
      <c r="X217" s="3"/>
      <c r="Z217" s="118">
        <f>COUNTIF($AB$5:$AB$166,AA217)</f>
        <v>1</v>
      </c>
      <c r="AA217" s="3" t="s">
        <v>385</v>
      </c>
      <c r="AC217" s="3"/>
      <c r="AD217" s="3"/>
      <c r="AF217" s="118">
        <f>COUNTIF($AH$5:$AH$166,AG217)</f>
        <v>0</v>
      </c>
      <c r="AG217" s="3" t="s">
        <v>385</v>
      </c>
      <c r="AH217" s="3"/>
      <c r="AI217" s="3"/>
      <c r="AJ217" s="3"/>
      <c r="AL217" s="118">
        <f>COUNTIF($AN$5:$AN$166,AM217)</f>
        <v>2</v>
      </c>
      <c r="AM217" s="3" t="s">
        <v>385</v>
      </c>
      <c r="AO217" s="3"/>
      <c r="AP217" s="118">
        <f t="shared" si="9"/>
        <v>3</v>
      </c>
      <c r="AQ217" s="3"/>
    </row>
    <row r="218" spans="1:43" ht="12.75">
      <c r="A218" s="3"/>
      <c r="B218" s="3"/>
      <c r="C218" s="3"/>
      <c r="F218" s="118">
        <f>SUM(F213:F217)</f>
        <v>1</v>
      </c>
      <c r="G218" s="118" t="s">
        <v>267</v>
      </c>
      <c r="I218" s="3"/>
      <c r="J218" s="3"/>
      <c r="M218" s="118">
        <f>SUM(M213:M217)</f>
        <v>4</v>
      </c>
      <c r="N218" s="118" t="s">
        <v>267</v>
      </c>
      <c r="P218" s="3"/>
      <c r="Q218" s="3"/>
      <c r="T218" s="118">
        <f>SUM(T213:T217)</f>
        <v>16</v>
      </c>
      <c r="U218" s="118" t="s">
        <v>267</v>
      </c>
      <c r="W218" s="3"/>
      <c r="X218" s="3"/>
      <c r="Z218" s="118">
        <f>SUM(Z213:Z217)</f>
        <v>1</v>
      </c>
      <c r="AA218" s="118" t="s">
        <v>267</v>
      </c>
      <c r="AC218" s="3"/>
      <c r="AD218" s="3"/>
      <c r="AF218" s="118">
        <f>SUM(AF213:AF217)</f>
        <v>0</v>
      </c>
      <c r="AG218" s="118" t="s">
        <v>267</v>
      </c>
      <c r="AH218" s="3"/>
      <c r="AI218" s="3"/>
      <c r="AJ218" s="3"/>
      <c r="AL218" s="118">
        <f>SUM(AL213:AL217)</f>
        <v>3</v>
      </c>
      <c r="AM218" s="118" t="s">
        <v>267</v>
      </c>
      <c r="AO218" s="3"/>
      <c r="AP218" s="118">
        <f t="shared" si="9"/>
        <v>22</v>
      </c>
      <c r="AQ218" s="3"/>
    </row>
    <row r="219" spans="1:43" ht="12.75">
      <c r="A219" s="3"/>
      <c r="B219" s="3"/>
      <c r="C219" s="3"/>
      <c r="G219" s="3"/>
      <c r="I219" s="3"/>
      <c r="J219" s="3"/>
      <c r="N219" s="3"/>
      <c r="P219" s="3"/>
      <c r="Q219" s="3"/>
      <c r="U219" s="3"/>
      <c r="W219" s="3"/>
      <c r="X219" s="3"/>
      <c r="AA219" s="3"/>
      <c r="AC219" s="3"/>
      <c r="AD219" s="3"/>
      <c r="AG219" s="3"/>
      <c r="AH219" s="3"/>
      <c r="AI219" s="3"/>
      <c r="AJ219" s="3"/>
      <c r="AL219" s="118"/>
      <c r="AM219" s="3"/>
      <c r="AO219" s="3"/>
      <c r="AP219" s="3"/>
      <c r="AQ219" s="3"/>
    </row>
    <row r="220" spans="1:43" ht="12.75">
      <c r="A220" s="3"/>
      <c r="B220" s="3"/>
      <c r="C220" s="3"/>
      <c r="F220" s="164">
        <f>SUM($J$5:$J166)</f>
        <v>150</v>
      </c>
      <c r="G220" s="118" t="s">
        <v>322</v>
      </c>
      <c r="I220" s="3"/>
      <c r="J220" s="3"/>
      <c r="M220" s="164">
        <f>SUM($Q$5:$Q166)</f>
        <v>3200</v>
      </c>
      <c r="N220" s="118" t="s">
        <v>322</v>
      </c>
      <c r="P220" s="3"/>
      <c r="Q220" s="3"/>
      <c r="T220" s="164">
        <f>SUM($X$5:$X166)</f>
        <v>9225</v>
      </c>
      <c r="U220" s="118" t="s">
        <v>322</v>
      </c>
      <c r="W220" s="3"/>
      <c r="X220" s="3"/>
      <c r="Z220" s="164">
        <f>SUM($AD$5:$AD166)</f>
        <v>100</v>
      </c>
      <c r="AA220" s="118" t="s">
        <v>322</v>
      </c>
      <c r="AC220" s="3"/>
      <c r="AD220" s="3"/>
      <c r="AF220" s="164">
        <f>SUM($AJ$5:$AJ166)</f>
        <v>0</v>
      </c>
      <c r="AG220" s="118" t="s">
        <v>322</v>
      </c>
      <c r="AH220" s="3"/>
      <c r="AI220" s="3"/>
      <c r="AJ220" s="3"/>
      <c r="AL220" s="118"/>
      <c r="AM220" s="3"/>
      <c r="AO220" s="3"/>
      <c r="AP220" s="164">
        <f>SUM(F220+M220+T220+Z220+AF220)</f>
        <v>12675</v>
      </c>
      <c r="AQ220" s="3"/>
    </row>
    <row r="221" spans="38:42" ht="12.75">
      <c r="AL221" s="118"/>
      <c r="AP221" s="118"/>
    </row>
    <row r="222" spans="38:42" ht="12.75">
      <c r="AL222" s="118"/>
      <c r="AP222" s="118"/>
    </row>
    <row r="223" spans="7:42" ht="12.75">
      <c r="G223" s="1"/>
      <c r="N223" s="1"/>
      <c r="U223" s="1"/>
      <c r="AA223" s="1"/>
      <c r="AG223" s="1"/>
      <c r="AL223" s="118"/>
      <c r="AM223" s="1"/>
      <c r="AP223" s="118"/>
    </row>
    <row r="225" spans="6:42" ht="12.75">
      <c r="F225" s="164"/>
      <c r="G225" s="1"/>
      <c r="M225" s="164"/>
      <c r="N225" s="1"/>
      <c r="T225" s="164"/>
      <c r="U225" s="1"/>
      <c r="Z225" s="164"/>
      <c r="AA225" s="1"/>
      <c r="AF225" s="164"/>
      <c r="AG225" s="1"/>
      <c r="AH225" s="3"/>
      <c r="AP225" s="164"/>
    </row>
  </sheetData>
  <sheetProtection/>
  <mergeCells count="10">
    <mergeCell ref="AT128:AU128"/>
    <mergeCell ref="AQ3:AR3"/>
    <mergeCell ref="AL3:AP3"/>
    <mergeCell ref="Z3:AD3"/>
    <mergeCell ref="J1:T1"/>
    <mergeCell ref="V2:X2"/>
    <mergeCell ref="F3:J3"/>
    <mergeCell ref="M3:Q3"/>
    <mergeCell ref="T3:X3"/>
    <mergeCell ref="AF3:AJ3"/>
  </mergeCells>
  <printOptions/>
  <pageMargins left="0.5905511811023623" right="0.15748031496062992" top="0.3937007874015748" bottom="0.07874015748031496" header="0" footer="0"/>
  <pageSetup horizontalDpi="600" verticalDpi="600" orientation="landscape" paperSize="9" scale="47" r:id="rId1"/>
  <headerFooter alignWithMargins="0">
    <oddFooter>&amp;R&amp;24 2017</oddFooter>
  </headerFooter>
  <rowBreaks count="1" manualBreakCount="1">
    <brk id="57" max="4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Y243"/>
  <sheetViews>
    <sheetView zoomScale="80" zoomScaleNormal="80" zoomScaleSheetLayoutView="80" zoomScalePageLayoutView="0" workbookViewId="0" topLeftCell="A1">
      <pane xSplit="3" ySplit="4" topLeftCell="F5" activePane="bottomRight" state="frozen"/>
      <selection pane="topLeft" activeCell="Z46" sqref="Z46"/>
      <selection pane="topRight" activeCell="Z46" sqref="Z46"/>
      <selection pane="bottomLeft" activeCell="Z46" sqref="Z46"/>
      <selection pane="bottomRight" activeCell="Z46" sqref="Z46"/>
    </sheetView>
  </sheetViews>
  <sheetFormatPr defaultColWidth="9.00390625" defaultRowHeight="14.25"/>
  <cols>
    <col min="1" max="1" width="5.125" style="2" customWidth="1"/>
    <col min="2" max="3" width="4.625" style="2" customWidth="1"/>
    <col min="4" max="4" width="4.625" style="194" hidden="1" customWidth="1"/>
    <col min="5" max="5" width="10.125" style="194" hidden="1" customWidth="1"/>
    <col min="6" max="6" width="9.75390625" style="1" customWidth="1"/>
    <col min="7" max="7" width="12.375" style="2" customWidth="1"/>
    <col min="8" max="8" width="3.125" style="3" customWidth="1"/>
    <col min="9" max="9" width="3.625" style="2" customWidth="1"/>
    <col min="10" max="10" width="5.125" style="2" customWidth="1"/>
    <col min="11" max="11" width="4.625" style="194" hidden="1" customWidth="1"/>
    <col min="12" max="12" width="10.125" style="194" hidden="1" customWidth="1"/>
    <col min="13" max="13" width="8.875" style="1" customWidth="1"/>
    <col min="14" max="14" width="13.25390625" style="2" customWidth="1"/>
    <col min="15" max="15" width="3.125" style="3" customWidth="1"/>
    <col min="16" max="16" width="3.625" style="2" customWidth="1"/>
    <col min="17" max="17" width="5.625" style="2" customWidth="1"/>
    <col min="18" max="18" width="4.625" style="194" hidden="1" customWidth="1"/>
    <col min="19" max="19" width="10.125" style="194" hidden="1" customWidth="1"/>
    <col min="20" max="20" width="10.125" style="1" customWidth="1"/>
    <col min="21" max="21" width="11.625" style="2" customWidth="1"/>
    <col min="22" max="22" width="3.125" style="3" customWidth="1"/>
    <col min="23" max="23" width="3.625" style="2" customWidth="1"/>
    <col min="24" max="24" width="5.125" style="2" customWidth="1"/>
    <col min="25" max="25" width="4.625" style="194" hidden="1" customWidth="1"/>
    <col min="26" max="26" width="7.875" style="1" customWidth="1"/>
    <col min="27" max="27" width="11.00390625" style="2" customWidth="1"/>
    <col min="28" max="28" width="3.125" style="3" customWidth="1"/>
    <col min="29" max="29" width="3.625" style="2" customWidth="1"/>
    <col min="30" max="30" width="5.125" style="2" customWidth="1"/>
    <col min="31" max="31" width="5.125" style="194" hidden="1" customWidth="1"/>
    <col min="32" max="32" width="5.125" style="1" customWidth="1"/>
    <col min="33" max="33" width="9.125" style="2" customWidth="1"/>
    <col min="34" max="34" width="3.125" style="2" customWidth="1"/>
    <col min="35" max="35" width="3.625" style="2" customWidth="1"/>
    <col min="36" max="36" width="5.125" style="2" customWidth="1"/>
    <col min="37" max="37" width="6.50390625" style="194" hidden="1" customWidth="1"/>
    <col min="38" max="38" width="6.125" style="1" customWidth="1"/>
    <col min="39" max="39" width="11.50390625" style="2" customWidth="1"/>
    <col min="40" max="40" width="4.50390625" style="3" customWidth="1"/>
    <col min="41" max="41" width="3.625" style="2" customWidth="1"/>
    <col min="42" max="42" width="4.00390625" style="2" customWidth="1"/>
    <col min="43" max="43" width="14.125" style="2" customWidth="1"/>
    <col min="44" max="44" width="15.125" style="2" customWidth="1"/>
    <col min="45" max="46" width="13.625" style="2" customWidth="1"/>
    <col min="47" max="47" width="10.625" style="2" customWidth="1"/>
    <col min="48" max="16384" width="9.00390625" style="2" customWidth="1"/>
  </cols>
  <sheetData>
    <row r="1" spans="1:46" ht="19.5">
      <c r="A1" s="99" t="s">
        <v>320</v>
      </c>
      <c r="B1" s="99"/>
      <c r="C1" s="99"/>
      <c r="D1" s="1257"/>
      <c r="E1" s="1257"/>
      <c r="F1" s="840"/>
      <c r="G1" s="99"/>
      <c r="H1" s="99"/>
      <c r="I1" s="99"/>
      <c r="J1" s="1911" t="s">
        <v>547</v>
      </c>
      <c r="K1" s="1911"/>
      <c r="L1" s="1911"/>
      <c r="M1" s="1911"/>
      <c r="N1" s="1911"/>
      <c r="O1" s="1911"/>
      <c r="P1" s="1911"/>
      <c r="Q1" s="1911"/>
      <c r="R1" s="1911"/>
      <c r="S1" s="1911"/>
      <c r="T1" s="1911"/>
      <c r="U1" s="101"/>
      <c r="V1" s="100"/>
      <c r="W1" s="101"/>
      <c r="X1" s="101"/>
      <c r="Y1" s="230"/>
      <c r="Z1" s="103"/>
      <c r="AA1" s="102"/>
      <c r="AB1" s="100"/>
      <c r="AC1" s="101"/>
      <c r="AD1" s="101"/>
      <c r="AE1" s="230"/>
      <c r="AF1" s="1453" t="str">
        <f>Jan!AF1</f>
        <v> 8 AUGUST 2017 (Version 15)</v>
      </c>
      <c r="AG1" s="102"/>
      <c r="AH1" s="103"/>
      <c r="AI1" s="99"/>
      <c r="AJ1" s="101"/>
      <c r="AK1" s="230"/>
      <c r="AL1" s="101"/>
      <c r="AM1" s="101"/>
      <c r="AN1" s="102"/>
      <c r="AO1" s="99"/>
      <c r="AP1" s="99"/>
      <c r="AQ1" s="99"/>
      <c r="AR1" s="99"/>
      <c r="AS1" s="1451" t="s">
        <v>198</v>
      </c>
      <c r="AT1" s="1020">
        <v>2017</v>
      </c>
    </row>
    <row r="2" spans="1:47" ht="13.5" thickBot="1">
      <c r="A2" s="1"/>
      <c r="V2" s="1912"/>
      <c r="W2" s="1912"/>
      <c r="X2" s="1912"/>
      <c r="Y2" s="126"/>
      <c r="AE2" s="126"/>
      <c r="AF2" s="31"/>
      <c r="AG2" s="6"/>
      <c r="AH2" s="6"/>
      <c r="AI2" s="6"/>
      <c r="AJ2" s="6"/>
      <c r="AL2" s="26"/>
      <c r="AM2" s="7"/>
      <c r="AN2" s="5"/>
      <c r="AO2" s="7"/>
      <c r="AP2" s="7"/>
      <c r="AQ2" s="7"/>
      <c r="AR2" s="7"/>
      <c r="AS2" s="7"/>
      <c r="AT2" s="7"/>
      <c r="AU2" s="7"/>
    </row>
    <row r="3" spans="1:47" ht="15" customHeight="1" thickTop="1">
      <c r="A3" s="579"/>
      <c r="B3" s="580"/>
      <c r="C3" s="581"/>
      <c r="D3" s="582"/>
      <c r="E3" s="582"/>
      <c r="F3" s="2004" t="s">
        <v>96</v>
      </c>
      <c r="G3" s="2004"/>
      <c r="H3" s="2004"/>
      <c r="I3" s="2004"/>
      <c r="J3" s="2006"/>
      <c r="K3" s="583"/>
      <c r="L3" s="778"/>
      <c r="M3" s="2004" t="s">
        <v>97</v>
      </c>
      <c r="N3" s="2004"/>
      <c r="O3" s="2004"/>
      <c r="P3" s="2004"/>
      <c r="Q3" s="2006"/>
      <c r="R3" s="583"/>
      <c r="S3" s="778"/>
      <c r="T3" s="2004" t="s">
        <v>98</v>
      </c>
      <c r="U3" s="2004"/>
      <c r="V3" s="2004"/>
      <c r="W3" s="2004"/>
      <c r="X3" s="2006"/>
      <c r="Y3" s="583"/>
      <c r="Z3" s="2004" t="s">
        <v>99</v>
      </c>
      <c r="AA3" s="2004"/>
      <c r="AB3" s="2004"/>
      <c r="AC3" s="2004"/>
      <c r="AD3" s="2006"/>
      <c r="AE3" s="583"/>
      <c r="AF3" s="2003" t="s">
        <v>282</v>
      </c>
      <c r="AG3" s="2004"/>
      <c r="AH3" s="2004"/>
      <c r="AI3" s="2004"/>
      <c r="AJ3" s="2005"/>
      <c r="AK3" s="583"/>
      <c r="AL3" s="2002" t="s">
        <v>5</v>
      </c>
      <c r="AM3" s="2002"/>
      <c r="AN3" s="2002"/>
      <c r="AO3" s="2002"/>
      <c r="AP3" s="2002"/>
      <c r="AQ3" s="2000" t="s">
        <v>284</v>
      </c>
      <c r="AR3" s="2001"/>
      <c r="AS3" s="584" t="s">
        <v>345</v>
      </c>
      <c r="AT3" s="585" t="s">
        <v>352</v>
      </c>
      <c r="AU3" s="586" t="s">
        <v>346</v>
      </c>
    </row>
    <row r="4" spans="1:47" ht="13.5" thickBot="1">
      <c r="A4" s="587" t="s">
        <v>100</v>
      </c>
      <c r="B4" s="588" t="s">
        <v>101</v>
      </c>
      <c r="C4" s="589" t="s">
        <v>102</v>
      </c>
      <c r="D4" s="588"/>
      <c r="E4" s="588"/>
      <c r="F4" s="757" t="s">
        <v>103</v>
      </c>
      <c r="G4" s="590" t="s">
        <v>104</v>
      </c>
      <c r="H4" s="590" t="s">
        <v>105</v>
      </c>
      <c r="I4" s="588" t="s">
        <v>107</v>
      </c>
      <c r="J4" s="589" t="s">
        <v>106</v>
      </c>
      <c r="K4" s="588"/>
      <c r="L4" s="588"/>
      <c r="M4" s="757" t="s">
        <v>103</v>
      </c>
      <c r="N4" s="590" t="s">
        <v>104</v>
      </c>
      <c r="O4" s="590" t="s">
        <v>105</v>
      </c>
      <c r="P4" s="588" t="s">
        <v>107</v>
      </c>
      <c r="Q4" s="589" t="s">
        <v>106</v>
      </c>
      <c r="R4" s="588"/>
      <c r="S4" s="588"/>
      <c r="T4" s="757" t="s">
        <v>103</v>
      </c>
      <c r="U4" s="590" t="s">
        <v>104</v>
      </c>
      <c r="V4" s="590" t="s">
        <v>105</v>
      </c>
      <c r="W4" s="591" t="s">
        <v>107</v>
      </c>
      <c r="X4" s="589" t="s">
        <v>106</v>
      </c>
      <c r="Y4" s="588"/>
      <c r="Z4" s="757" t="s">
        <v>103</v>
      </c>
      <c r="AA4" s="590" t="s">
        <v>104</v>
      </c>
      <c r="AB4" s="590" t="s">
        <v>105</v>
      </c>
      <c r="AC4" s="590" t="s">
        <v>107</v>
      </c>
      <c r="AD4" s="589" t="s">
        <v>106</v>
      </c>
      <c r="AE4" s="588"/>
      <c r="AF4" s="757" t="s">
        <v>103</v>
      </c>
      <c r="AG4" s="590" t="s">
        <v>104</v>
      </c>
      <c r="AH4" s="590" t="s">
        <v>105</v>
      </c>
      <c r="AI4" s="590" t="s">
        <v>107</v>
      </c>
      <c r="AJ4" s="592" t="s">
        <v>106</v>
      </c>
      <c r="AK4" s="588"/>
      <c r="AL4" s="757" t="s">
        <v>103</v>
      </c>
      <c r="AM4" s="590" t="s">
        <v>104</v>
      </c>
      <c r="AN4" s="590" t="s">
        <v>105</v>
      </c>
      <c r="AO4" s="590" t="s">
        <v>107</v>
      </c>
      <c r="AP4" s="588" t="s">
        <v>106</v>
      </c>
      <c r="AQ4" s="593" t="s">
        <v>103</v>
      </c>
      <c r="AR4" s="594" t="s">
        <v>103</v>
      </c>
      <c r="AS4" s="595" t="s">
        <v>103</v>
      </c>
      <c r="AT4" s="595" t="s">
        <v>103</v>
      </c>
      <c r="AU4" s="596" t="s">
        <v>103</v>
      </c>
    </row>
    <row r="5" spans="1:47" ht="12.75">
      <c r="A5" s="8"/>
      <c r="B5" s="44">
        <v>1</v>
      </c>
      <c r="C5" s="381" t="s">
        <v>117</v>
      </c>
      <c r="D5" s="126" t="s">
        <v>117</v>
      </c>
      <c r="E5" s="126" t="s">
        <v>486</v>
      </c>
      <c r="F5" s="255" t="s">
        <v>465</v>
      </c>
      <c r="G5" s="10"/>
      <c r="H5" s="11"/>
      <c r="I5" s="6"/>
      <c r="J5" s="53"/>
      <c r="K5" s="126"/>
      <c r="L5" s="126"/>
      <c r="M5" s="31"/>
      <c r="N5" s="11"/>
      <c r="O5" s="11"/>
      <c r="P5" s="6"/>
      <c r="Q5" s="53"/>
      <c r="R5" s="126"/>
      <c r="S5" s="126"/>
      <c r="T5" s="31"/>
      <c r="U5" s="11"/>
      <c r="V5" s="9"/>
      <c r="W5" s="11"/>
      <c r="X5" s="53"/>
      <c r="Y5" s="126" t="s">
        <v>117</v>
      </c>
      <c r="Z5" s="118" t="s">
        <v>479</v>
      </c>
      <c r="AA5" s="616" t="s">
        <v>212</v>
      </c>
      <c r="AB5" s="617"/>
      <c r="AC5" s="617"/>
      <c r="AD5" s="619"/>
      <c r="AE5" s="126"/>
      <c r="AF5" s="255"/>
      <c r="AG5" s="13"/>
      <c r="AH5" s="13"/>
      <c r="AI5" s="11"/>
      <c r="AJ5" s="74"/>
      <c r="AK5" s="126"/>
      <c r="AL5" s="118"/>
      <c r="AM5" s="11"/>
      <c r="AN5" s="11"/>
      <c r="AO5" s="11"/>
      <c r="AP5" s="6"/>
      <c r="AQ5" s="67"/>
      <c r="AR5" s="50"/>
      <c r="AS5" s="50"/>
      <c r="AT5" s="63"/>
      <c r="AU5" s="12"/>
    </row>
    <row r="6" spans="1:47" ht="12.75">
      <c r="A6" s="8" t="s">
        <v>335</v>
      </c>
      <c r="B6" s="292"/>
      <c r="C6" s="381"/>
      <c r="D6" s="126"/>
      <c r="E6" s="126"/>
      <c r="F6" s="255" t="s">
        <v>242</v>
      </c>
      <c r="G6" s="10"/>
      <c r="H6" s="11"/>
      <c r="I6" s="6"/>
      <c r="J6" s="53"/>
      <c r="K6" s="126"/>
      <c r="L6" s="126"/>
      <c r="M6" s="31"/>
      <c r="N6" s="11"/>
      <c r="O6" s="11"/>
      <c r="P6" s="6"/>
      <c r="Q6" s="53"/>
      <c r="R6" s="126"/>
      <c r="S6" s="126"/>
      <c r="T6" s="31"/>
      <c r="U6" s="11"/>
      <c r="V6" s="9"/>
      <c r="W6" s="11"/>
      <c r="X6" s="53"/>
      <c r="Y6" s="126"/>
      <c r="Z6" s="31"/>
      <c r="AA6" s="616" t="s">
        <v>116</v>
      </c>
      <c r="AB6" s="617" t="s">
        <v>385</v>
      </c>
      <c r="AC6" s="617">
        <v>10</v>
      </c>
      <c r="AD6" s="1746">
        <v>110</v>
      </c>
      <c r="AE6" s="126"/>
      <c r="AF6" s="255"/>
      <c r="AG6" s="13"/>
      <c r="AH6" s="13"/>
      <c r="AI6" s="11"/>
      <c r="AJ6" s="74"/>
      <c r="AK6" s="126"/>
      <c r="AL6" s="118"/>
      <c r="AM6" s="11"/>
      <c r="AN6" s="11"/>
      <c r="AO6" s="11"/>
      <c r="AP6" s="6"/>
      <c r="AQ6" s="67"/>
      <c r="AR6" s="50"/>
      <c r="AS6" s="50"/>
      <c r="AT6" s="63"/>
      <c r="AU6" s="12"/>
    </row>
    <row r="7" spans="1:47" s="42" customFormat="1" ht="12.75">
      <c r="A7" s="8"/>
      <c r="B7" s="869"/>
      <c r="C7" s="867"/>
      <c r="D7" s="127"/>
      <c r="E7" s="127"/>
      <c r="F7" s="384"/>
      <c r="G7" s="19"/>
      <c r="H7" s="19"/>
      <c r="I7" s="18"/>
      <c r="J7" s="56"/>
      <c r="K7" s="127"/>
      <c r="L7" s="127"/>
      <c r="M7" s="384"/>
      <c r="N7" s="19"/>
      <c r="O7" s="19"/>
      <c r="P7" s="18"/>
      <c r="Q7" s="56"/>
      <c r="R7" s="127"/>
      <c r="S7" s="127"/>
      <c r="T7" s="384"/>
      <c r="U7" s="19"/>
      <c r="V7" s="16"/>
      <c r="W7" s="19"/>
      <c r="X7" s="56"/>
      <c r="Y7" s="127"/>
      <c r="Z7" s="384"/>
      <c r="AA7" s="17"/>
      <c r="AB7" s="19"/>
      <c r="AC7" s="19"/>
      <c r="AD7" s="56"/>
      <c r="AE7" s="127"/>
      <c r="AF7" s="597"/>
      <c r="AG7" s="21"/>
      <c r="AH7" s="21"/>
      <c r="AI7" s="19"/>
      <c r="AJ7" s="199"/>
      <c r="AK7" s="127"/>
      <c r="AL7" s="384"/>
      <c r="AM7" s="19"/>
      <c r="AN7" s="19"/>
      <c r="AO7" s="19"/>
      <c r="AP7" s="18"/>
      <c r="AQ7" s="93"/>
      <c r="AR7" s="51"/>
      <c r="AS7" s="51"/>
      <c r="AT7" s="64"/>
      <c r="AU7" s="20"/>
    </row>
    <row r="8" spans="1:47" ht="12.75">
      <c r="A8" s="8"/>
      <c r="B8" s="44">
        <v>2</v>
      </c>
      <c r="C8" s="381" t="s">
        <v>119</v>
      </c>
      <c r="D8" s="126"/>
      <c r="E8" s="126"/>
      <c r="F8" s="31"/>
      <c r="G8" s="10"/>
      <c r="H8" s="11"/>
      <c r="I8" s="6"/>
      <c r="J8" s="53"/>
      <c r="K8" s="126" t="s">
        <v>119</v>
      </c>
      <c r="L8" s="126"/>
      <c r="M8" s="31" t="s">
        <v>432</v>
      </c>
      <c r="N8" s="872" t="s">
        <v>542</v>
      </c>
      <c r="O8" s="873"/>
      <c r="P8" s="874"/>
      <c r="Q8" s="1074"/>
      <c r="R8" s="245" t="s">
        <v>119</v>
      </c>
      <c r="S8" s="240"/>
      <c r="T8" s="386" t="s">
        <v>295</v>
      </c>
      <c r="U8" s="672" t="s">
        <v>201</v>
      </c>
      <c r="V8" s="706"/>
      <c r="W8" s="673"/>
      <c r="X8" s="683"/>
      <c r="Y8" s="126"/>
      <c r="Z8" s="31"/>
      <c r="AA8" s="11"/>
      <c r="AB8" s="11"/>
      <c r="AC8" s="11"/>
      <c r="AD8" s="53"/>
      <c r="AE8" s="126"/>
      <c r="AF8" s="255"/>
      <c r="AG8" s="13"/>
      <c r="AH8" s="13"/>
      <c r="AI8" s="11"/>
      <c r="AJ8" s="74"/>
      <c r="AK8" s="126" t="s">
        <v>119</v>
      </c>
      <c r="AL8" s="31" t="s">
        <v>219</v>
      </c>
      <c r="AM8" s="32" t="s">
        <v>302</v>
      </c>
      <c r="AN8" s="11"/>
      <c r="AO8" s="11"/>
      <c r="AP8" s="50"/>
      <c r="AQ8" s="67"/>
      <c r="AR8" s="50"/>
      <c r="AS8" s="50"/>
      <c r="AT8" s="63"/>
      <c r="AU8" s="12"/>
    </row>
    <row r="9" spans="1:47" ht="12.75">
      <c r="A9" s="8"/>
      <c r="B9" s="44"/>
      <c r="C9" s="381"/>
      <c r="D9" s="126"/>
      <c r="E9" s="126"/>
      <c r="F9" s="31"/>
      <c r="G9" s="10"/>
      <c r="H9" s="11"/>
      <c r="I9" s="6"/>
      <c r="J9" s="53"/>
      <c r="K9" s="126"/>
      <c r="L9" s="126"/>
      <c r="M9" s="31"/>
      <c r="N9" s="872" t="s">
        <v>600</v>
      </c>
      <c r="O9" s="873"/>
      <c r="P9" s="874"/>
      <c r="Q9" s="1449"/>
      <c r="R9" s="136"/>
      <c r="S9" s="126"/>
      <c r="T9" s="31"/>
      <c r="U9" s="672" t="s">
        <v>111</v>
      </c>
      <c r="V9" s="706" t="s">
        <v>386</v>
      </c>
      <c r="W9" s="673">
        <v>14</v>
      </c>
      <c r="X9" s="683">
        <v>150</v>
      </c>
      <c r="Y9" s="126"/>
      <c r="Z9" s="31"/>
      <c r="AA9" s="11"/>
      <c r="AB9" s="11"/>
      <c r="AC9" s="11"/>
      <c r="AD9" s="53"/>
      <c r="AE9" s="126"/>
      <c r="AF9" s="255"/>
      <c r="AG9" s="13"/>
      <c r="AH9" s="13"/>
      <c r="AI9" s="11"/>
      <c r="AJ9" s="74"/>
      <c r="AK9" s="126"/>
      <c r="AL9" s="6"/>
      <c r="AM9" s="32" t="s">
        <v>301</v>
      </c>
      <c r="AN9" s="11"/>
      <c r="AO9" s="11"/>
      <c r="AP9" s="50"/>
      <c r="AQ9" s="67"/>
      <c r="AR9" s="50"/>
      <c r="AS9" s="50"/>
      <c r="AT9" s="63"/>
      <c r="AU9" s="12"/>
    </row>
    <row r="10" spans="1:47" ht="12.75">
      <c r="A10" s="8"/>
      <c r="B10" s="44"/>
      <c r="C10" s="381"/>
      <c r="D10" s="126"/>
      <c r="E10" s="126"/>
      <c r="F10" s="31"/>
      <c r="G10" s="10"/>
      <c r="H10" s="11"/>
      <c r="I10" s="6"/>
      <c r="J10" s="53"/>
      <c r="K10" s="126"/>
      <c r="L10" s="126"/>
      <c r="M10" s="31"/>
      <c r="N10" s="872" t="s">
        <v>337</v>
      </c>
      <c r="O10" s="873" t="s">
        <v>120</v>
      </c>
      <c r="P10" s="874">
        <v>16</v>
      </c>
      <c r="Q10" s="1449">
        <v>1000</v>
      </c>
      <c r="R10" s="136"/>
      <c r="S10" s="126"/>
      <c r="T10" s="31"/>
      <c r="U10" s="672"/>
      <c r="V10" s="682"/>
      <c r="W10" s="673"/>
      <c r="X10" s="1065"/>
      <c r="Y10" s="126"/>
      <c r="Z10" s="31"/>
      <c r="AA10" s="11"/>
      <c r="AB10" s="11"/>
      <c r="AC10" s="11"/>
      <c r="AD10" s="53"/>
      <c r="AE10" s="126"/>
      <c r="AF10" s="255"/>
      <c r="AG10" s="13"/>
      <c r="AH10" s="13"/>
      <c r="AI10" s="11"/>
      <c r="AJ10" s="74"/>
      <c r="AK10" s="126" t="s">
        <v>119</v>
      </c>
      <c r="AL10" s="1868" t="s">
        <v>125</v>
      </c>
      <c r="AM10" s="1776" t="s">
        <v>75</v>
      </c>
      <c r="AN10" s="1769"/>
      <c r="AO10" s="1769"/>
      <c r="AP10" s="1867"/>
      <c r="AQ10" s="67"/>
      <c r="AR10" s="50"/>
      <c r="AS10" s="50"/>
      <c r="AT10" s="63"/>
      <c r="AU10" s="12"/>
    </row>
    <row r="11" spans="1:47" ht="12.75">
      <c r="A11" s="8"/>
      <c r="B11" s="292"/>
      <c r="C11" s="381"/>
      <c r="D11" s="126"/>
      <c r="E11" s="126"/>
      <c r="F11" s="31"/>
      <c r="G11" s="10"/>
      <c r="H11" s="11"/>
      <c r="I11" s="6"/>
      <c r="J11" s="53"/>
      <c r="K11" s="126"/>
      <c r="L11" s="126"/>
      <c r="M11" s="31"/>
      <c r="N11" s="647" t="s">
        <v>459</v>
      </c>
      <c r="O11" s="648"/>
      <c r="P11" s="649"/>
      <c r="Q11" s="1079"/>
      <c r="R11" s="136"/>
      <c r="S11" s="126"/>
      <c r="T11" s="31"/>
      <c r="U11" s="10"/>
      <c r="V11" s="11"/>
      <c r="W11" s="11"/>
      <c r="X11" s="53"/>
      <c r="Y11" s="126"/>
      <c r="Z11" s="31"/>
      <c r="AA11" s="11"/>
      <c r="AB11" s="11"/>
      <c r="AC11" s="11"/>
      <c r="AD11" s="53"/>
      <c r="AE11" s="126"/>
      <c r="AF11" s="255"/>
      <c r="AG11" s="13"/>
      <c r="AH11" s="13"/>
      <c r="AI11" s="11"/>
      <c r="AJ11" s="74"/>
      <c r="AK11" s="126"/>
      <c r="AL11" s="1777"/>
      <c r="AM11" s="1776" t="s">
        <v>74</v>
      </c>
      <c r="AN11" s="1769" t="s">
        <v>110</v>
      </c>
      <c r="AO11" s="1769">
        <v>12</v>
      </c>
      <c r="AP11" s="1867" t="s">
        <v>315</v>
      </c>
      <c r="AQ11" s="67"/>
      <c r="AR11" s="50"/>
      <c r="AS11" s="50"/>
      <c r="AT11" s="63"/>
      <c r="AU11" s="12"/>
    </row>
    <row r="12" spans="1:47" ht="12.75">
      <c r="A12" s="8"/>
      <c r="B12" s="292"/>
      <c r="C12" s="381"/>
      <c r="D12" s="126"/>
      <c r="E12" s="126"/>
      <c r="F12" s="31"/>
      <c r="G12" s="10"/>
      <c r="H12" s="11"/>
      <c r="I12" s="6"/>
      <c r="J12" s="53"/>
      <c r="K12" s="126"/>
      <c r="L12" s="126"/>
      <c r="M12" s="31"/>
      <c r="N12" s="647" t="s">
        <v>14</v>
      </c>
      <c r="O12" s="648" t="s">
        <v>121</v>
      </c>
      <c r="P12" s="649">
        <v>12</v>
      </c>
      <c r="Q12" s="1079">
        <v>400</v>
      </c>
      <c r="R12" s="136"/>
      <c r="S12" s="126"/>
      <c r="T12" s="31"/>
      <c r="U12" s="10"/>
      <c r="V12" s="11"/>
      <c r="W12" s="11"/>
      <c r="X12" s="53"/>
      <c r="Y12" s="126"/>
      <c r="Z12" s="31"/>
      <c r="AA12" s="11"/>
      <c r="AB12" s="11"/>
      <c r="AC12" s="11"/>
      <c r="AD12" s="53"/>
      <c r="AE12" s="126"/>
      <c r="AF12" s="255"/>
      <c r="AG12" s="13"/>
      <c r="AH12" s="13"/>
      <c r="AI12" s="11"/>
      <c r="AJ12" s="74"/>
      <c r="AK12" s="126"/>
      <c r="AL12" s="1777"/>
      <c r="AM12" s="1776" t="s">
        <v>374</v>
      </c>
      <c r="AN12" s="1769" t="s">
        <v>385</v>
      </c>
      <c r="AO12" s="1769">
        <v>14</v>
      </c>
      <c r="AP12" s="1867" t="s">
        <v>315</v>
      </c>
      <c r="AQ12" s="67"/>
      <c r="AR12" s="50"/>
      <c r="AS12" s="50"/>
      <c r="AT12" s="63"/>
      <c r="AU12" s="12"/>
    </row>
    <row r="13" spans="1:47" ht="12.75">
      <c r="A13" s="8"/>
      <c r="B13" s="292"/>
      <c r="C13" s="381"/>
      <c r="D13" s="126"/>
      <c r="E13" s="126"/>
      <c r="F13" s="31"/>
      <c r="G13" s="10"/>
      <c r="H13" s="11"/>
      <c r="I13" s="6"/>
      <c r="J13" s="53"/>
      <c r="K13" s="126"/>
      <c r="L13" s="126"/>
      <c r="M13" s="31"/>
      <c r="N13" s="647" t="s">
        <v>195</v>
      </c>
      <c r="O13" s="648"/>
      <c r="P13" s="649"/>
      <c r="Q13" s="1079"/>
      <c r="R13" s="136"/>
      <c r="S13" s="126"/>
      <c r="T13" s="31"/>
      <c r="U13" s="10"/>
      <c r="V13" s="11"/>
      <c r="W13" s="11"/>
      <c r="X13" s="53"/>
      <c r="Y13" s="126"/>
      <c r="Z13" s="31"/>
      <c r="AA13" s="11"/>
      <c r="AB13" s="11"/>
      <c r="AC13" s="11"/>
      <c r="AD13" s="53"/>
      <c r="AE13" s="126"/>
      <c r="AF13" s="255"/>
      <c r="AG13" s="13"/>
      <c r="AH13" s="13"/>
      <c r="AI13" s="11"/>
      <c r="AJ13" s="74"/>
      <c r="AK13" s="126"/>
      <c r="AL13" s="118"/>
      <c r="AM13" s="10"/>
      <c r="AN13" s="11"/>
      <c r="AO13" s="11"/>
      <c r="AP13" s="50"/>
      <c r="AQ13" s="67"/>
      <c r="AR13" s="50"/>
      <c r="AS13" s="50"/>
      <c r="AT13" s="63"/>
      <c r="AU13" s="12"/>
    </row>
    <row r="14" spans="1:47" s="42" customFormat="1" ht="12.75">
      <c r="A14" s="8"/>
      <c r="B14" s="869"/>
      <c r="C14" s="867"/>
      <c r="D14" s="127"/>
      <c r="E14" s="127"/>
      <c r="F14" s="389"/>
      <c r="G14" s="19"/>
      <c r="H14" s="19"/>
      <c r="I14" s="18"/>
      <c r="J14" s="56"/>
      <c r="K14" s="127"/>
      <c r="L14" s="127"/>
      <c r="M14" s="384"/>
      <c r="N14" s="813" t="s">
        <v>111</v>
      </c>
      <c r="O14" s="815" t="s">
        <v>121</v>
      </c>
      <c r="P14" s="814">
        <v>16</v>
      </c>
      <c r="Q14" s="816">
        <v>400</v>
      </c>
      <c r="R14" s="137"/>
      <c r="S14" s="127"/>
      <c r="T14" s="384"/>
      <c r="U14" s="17"/>
      <c r="V14" s="19"/>
      <c r="W14" s="19"/>
      <c r="X14" s="56"/>
      <c r="Y14" s="127"/>
      <c r="Z14" s="384"/>
      <c r="AA14" s="19"/>
      <c r="AB14" s="19"/>
      <c r="AC14" s="19"/>
      <c r="AD14" s="56"/>
      <c r="AE14" s="127"/>
      <c r="AF14" s="597"/>
      <c r="AG14" s="21"/>
      <c r="AH14" s="21"/>
      <c r="AI14" s="19"/>
      <c r="AJ14" s="199"/>
      <c r="AK14" s="127"/>
      <c r="AL14" s="384"/>
      <c r="AM14" s="17"/>
      <c r="AN14" s="19"/>
      <c r="AO14" s="19"/>
      <c r="AP14" s="51"/>
      <c r="AQ14" s="93"/>
      <c r="AR14" s="51"/>
      <c r="AS14" s="51"/>
      <c r="AT14" s="64"/>
      <c r="AU14" s="20"/>
    </row>
    <row r="15" spans="1:47" ht="12.75">
      <c r="A15" s="8"/>
      <c r="B15" s="44">
        <v>3</v>
      </c>
      <c r="C15" s="381" t="s">
        <v>123</v>
      </c>
      <c r="D15" s="126" t="s">
        <v>123</v>
      </c>
      <c r="E15" s="126"/>
      <c r="F15" s="31" t="s">
        <v>124</v>
      </c>
      <c r="G15" s="616" t="s">
        <v>462</v>
      </c>
      <c r="H15" s="617"/>
      <c r="I15" s="618"/>
      <c r="J15" s="619"/>
      <c r="K15" s="126"/>
      <c r="L15" s="126"/>
      <c r="M15" s="31"/>
      <c r="N15" s="10"/>
      <c r="O15" s="11"/>
      <c r="P15" s="6"/>
      <c r="Q15" s="53"/>
      <c r="R15" s="126"/>
      <c r="S15" s="126"/>
      <c r="T15" s="31"/>
      <c r="U15" s="10"/>
      <c r="V15" s="11"/>
      <c r="W15" s="11"/>
      <c r="X15" s="53"/>
      <c r="Y15" s="126"/>
      <c r="Z15" s="31"/>
      <c r="AA15" s="10"/>
      <c r="AB15" s="11"/>
      <c r="AC15" s="11"/>
      <c r="AD15" s="53"/>
      <c r="AE15" s="126"/>
      <c r="AF15" s="255"/>
      <c r="AG15" s="13"/>
      <c r="AH15" s="13"/>
      <c r="AI15" s="11"/>
      <c r="AJ15" s="74"/>
      <c r="AK15" s="126" t="s">
        <v>123</v>
      </c>
      <c r="AL15" s="255" t="s">
        <v>219</v>
      </c>
      <c r="AM15" s="33" t="s">
        <v>302</v>
      </c>
      <c r="AN15" s="11"/>
      <c r="AO15" s="11"/>
      <c r="AP15" s="6"/>
      <c r="AQ15" s="67"/>
      <c r="AR15" s="50"/>
      <c r="AS15" s="50"/>
      <c r="AT15" s="63"/>
      <c r="AU15" s="12"/>
    </row>
    <row r="16" spans="1:47" ht="12.75">
      <c r="A16" s="8"/>
      <c r="B16" s="292"/>
      <c r="C16" s="381"/>
      <c r="D16" s="126"/>
      <c r="E16" s="126"/>
      <c r="F16" s="31"/>
      <c r="G16" s="616" t="s">
        <v>378</v>
      </c>
      <c r="H16" s="617" t="s">
        <v>385</v>
      </c>
      <c r="I16" s="618">
        <v>12</v>
      </c>
      <c r="J16" s="619">
        <v>200</v>
      </c>
      <c r="K16" s="126"/>
      <c r="L16" s="126"/>
      <c r="M16" s="31"/>
      <c r="N16" s="10"/>
      <c r="O16" s="11"/>
      <c r="P16" s="6"/>
      <c r="Q16" s="53"/>
      <c r="R16" s="126"/>
      <c r="S16" s="126"/>
      <c r="T16" s="31"/>
      <c r="U16" s="10"/>
      <c r="V16" s="9"/>
      <c r="W16" s="11"/>
      <c r="X16" s="53"/>
      <c r="Y16" s="126"/>
      <c r="Z16" s="31"/>
      <c r="AA16" s="10"/>
      <c r="AB16" s="11"/>
      <c r="AC16" s="11"/>
      <c r="AD16" s="53"/>
      <c r="AE16" s="126"/>
      <c r="AF16" s="255"/>
      <c r="AG16" s="13"/>
      <c r="AH16" s="13"/>
      <c r="AI16" s="11"/>
      <c r="AJ16" s="74"/>
      <c r="AK16" s="126"/>
      <c r="AL16" s="13"/>
      <c r="AM16" s="33" t="s">
        <v>301</v>
      </c>
      <c r="AN16" s="11"/>
      <c r="AO16" s="11"/>
      <c r="AP16" s="6"/>
      <c r="AQ16" s="67"/>
      <c r="AR16" s="50"/>
      <c r="AS16" s="50"/>
      <c r="AT16" s="63"/>
      <c r="AU16" s="12"/>
    </row>
    <row r="17" spans="1:47" ht="12.75">
      <c r="A17" s="8"/>
      <c r="B17" s="292"/>
      <c r="C17" s="381"/>
      <c r="D17" s="126"/>
      <c r="E17" s="126"/>
      <c r="F17" s="31"/>
      <c r="G17" s="616" t="s">
        <v>462</v>
      </c>
      <c r="H17" s="617"/>
      <c r="I17" s="618"/>
      <c r="J17" s="619"/>
      <c r="K17" s="126"/>
      <c r="L17" s="126"/>
      <c r="M17" s="31"/>
      <c r="N17" s="10"/>
      <c r="O17" s="11"/>
      <c r="P17" s="6"/>
      <c r="Q17" s="53"/>
      <c r="R17" s="126"/>
      <c r="S17" s="126"/>
      <c r="T17" s="31"/>
      <c r="U17" s="10"/>
      <c r="V17" s="9"/>
      <c r="W17" s="11"/>
      <c r="X17" s="53"/>
      <c r="Y17" s="126"/>
      <c r="Z17" s="31"/>
      <c r="AA17" s="10"/>
      <c r="AB17" s="11"/>
      <c r="AC17" s="11"/>
      <c r="AD17" s="53"/>
      <c r="AE17" s="126"/>
      <c r="AF17" s="255"/>
      <c r="AG17" s="13"/>
      <c r="AH17" s="13"/>
      <c r="AI17" s="11"/>
      <c r="AJ17" s="74"/>
      <c r="AK17" s="165"/>
      <c r="AL17" s="255"/>
      <c r="AM17" s="10"/>
      <c r="AN17" s="11"/>
      <c r="AO17" s="11"/>
      <c r="AP17" s="6"/>
      <c r="AQ17" s="67"/>
      <c r="AR17" s="50"/>
      <c r="AS17" s="50"/>
      <c r="AT17" s="63"/>
      <c r="AU17" s="12"/>
    </row>
    <row r="18" spans="1:47" ht="12.75">
      <c r="A18" s="8"/>
      <c r="B18" s="292"/>
      <c r="C18" s="381"/>
      <c r="D18" s="126"/>
      <c r="E18" s="126"/>
      <c r="F18" s="31"/>
      <c r="G18" s="616" t="s">
        <v>379</v>
      </c>
      <c r="H18" s="617" t="s">
        <v>385</v>
      </c>
      <c r="I18" s="618">
        <v>16</v>
      </c>
      <c r="J18" s="619">
        <v>200</v>
      </c>
      <c r="K18" s="126"/>
      <c r="L18" s="126"/>
      <c r="M18" s="31"/>
      <c r="N18" s="10"/>
      <c r="O18" s="11"/>
      <c r="P18" s="6"/>
      <c r="Q18" s="53"/>
      <c r="R18" s="126"/>
      <c r="S18" s="126"/>
      <c r="T18" s="31"/>
      <c r="U18" s="10"/>
      <c r="V18" s="9"/>
      <c r="W18" s="11"/>
      <c r="X18" s="53"/>
      <c r="Y18" s="126"/>
      <c r="Z18" s="31"/>
      <c r="AA18" s="10"/>
      <c r="AB18" s="11"/>
      <c r="AC18" s="11"/>
      <c r="AD18" s="53"/>
      <c r="AE18" s="126"/>
      <c r="AF18" s="255"/>
      <c r="AG18" s="13"/>
      <c r="AH18" s="13"/>
      <c r="AI18" s="11"/>
      <c r="AJ18" s="74"/>
      <c r="AK18" s="126"/>
      <c r="AL18" s="31"/>
      <c r="AM18" s="32"/>
      <c r="AN18" s="11"/>
      <c r="AO18" s="11"/>
      <c r="AP18" s="50"/>
      <c r="AQ18" s="67"/>
      <c r="AR18" s="50"/>
      <c r="AS18" s="50"/>
      <c r="AT18" s="63"/>
      <c r="AU18" s="12"/>
    </row>
    <row r="19" spans="1:47" ht="12.75">
      <c r="A19" s="8"/>
      <c r="B19" s="292"/>
      <c r="C19" s="381"/>
      <c r="D19" s="126"/>
      <c r="E19" s="126"/>
      <c r="F19" s="31"/>
      <c r="G19" s="616" t="s">
        <v>462</v>
      </c>
      <c r="H19" s="617"/>
      <c r="I19" s="618"/>
      <c r="J19" s="619"/>
      <c r="K19" s="126"/>
      <c r="L19" s="126"/>
      <c r="M19" s="31"/>
      <c r="N19" s="10"/>
      <c r="O19" s="11"/>
      <c r="P19" s="6"/>
      <c r="Q19" s="53"/>
      <c r="R19" s="126"/>
      <c r="S19" s="126"/>
      <c r="T19" s="31"/>
      <c r="U19" s="10"/>
      <c r="V19" s="9"/>
      <c r="W19" s="11"/>
      <c r="X19" s="53"/>
      <c r="Y19" s="126"/>
      <c r="Z19" s="31"/>
      <c r="AA19" s="10"/>
      <c r="AB19" s="11"/>
      <c r="AC19" s="11"/>
      <c r="AD19" s="53"/>
      <c r="AE19" s="126"/>
      <c r="AF19" s="255"/>
      <c r="AG19" s="13"/>
      <c r="AH19" s="13"/>
      <c r="AI19" s="11"/>
      <c r="AJ19" s="74"/>
      <c r="AK19" s="126"/>
      <c r="AL19" s="6"/>
      <c r="AM19" s="32"/>
      <c r="AN19" s="11"/>
      <c r="AO19" s="11"/>
      <c r="AP19" s="50"/>
      <c r="AQ19" s="67"/>
      <c r="AR19" s="50"/>
      <c r="AS19" s="50"/>
      <c r="AT19" s="63"/>
      <c r="AU19" s="12"/>
    </row>
    <row r="20" spans="1:47" ht="13.5" thickBot="1">
      <c r="A20" s="8"/>
      <c r="B20" s="945"/>
      <c r="C20" s="908"/>
      <c r="D20" s="128"/>
      <c r="E20" s="128"/>
      <c r="F20" s="385"/>
      <c r="G20" s="652" t="s">
        <v>380</v>
      </c>
      <c r="H20" s="653" t="s">
        <v>385</v>
      </c>
      <c r="I20" s="654">
        <v>20</v>
      </c>
      <c r="J20" s="655">
        <v>200</v>
      </c>
      <c r="K20" s="135"/>
      <c r="L20" s="128"/>
      <c r="M20" s="385"/>
      <c r="N20" s="78"/>
      <c r="O20" s="79"/>
      <c r="P20" s="77"/>
      <c r="Q20" s="76"/>
      <c r="R20" s="128"/>
      <c r="S20" s="128"/>
      <c r="T20" s="750"/>
      <c r="U20" s="78"/>
      <c r="V20" s="75"/>
      <c r="W20" s="79"/>
      <c r="X20" s="76"/>
      <c r="Y20" s="128"/>
      <c r="Z20" s="385"/>
      <c r="AA20" s="78"/>
      <c r="AB20" s="79"/>
      <c r="AC20" s="79"/>
      <c r="AD20" s="76"/>
      <c r="AE20" s="128"/>
      <c r="AF20" s="598"/>
      <c r="AG20" s="81"/>
      <c r="AH20" s="81"/>
      <c r="AI20" s="79"/>
      <c r="AJ20" s="200"/>
      <c r="AK20" s="128"/>
      <c r="AL20" s="385"/>
      <c r="AM20" s="78"/>
      <c r="AN20" s="79"/>
      <c r="AO20" s="79"/>
      <c r="AP20" s="80"/>
      <c r="AQ20" s="87"/>
      <c r="AR20" s="80"/>
      <c r="AS20" s="80"/>
      <c r="AT20" s="83"/>
      <c r="AU20" s="84"/>
    </row>
    <row r="21" spans="1:47" ht="13.5" thickTop="1">
      <c r="A21" s="8"/>
      <c r="B21" s="44">
        <v>4</v>
      </c>
      <c r="C21" s="381" t="s">
        <v>126</v>
      </c>
      <c r="D21" s="126"/>
      <c r="E21" s="126"/>
      <c r="F21" s="31"/>
      <c r="G21" s="10"/>
      <c r="H21" s="11"/>
      <c r="I21" s="6"/>
      <c r="J21" s="53"/>
      <c r="K21" s="126"/>
      <c r="L21" s="126"/>
      <c r="M21" s="31"/>
      <c r="N21" s="11"/>
      <c r="O21" s="11"/>
      <c r="P21" s="6"/>
      <c r="Q21" s="53"/>
      <c r="R21" s="126"/>
      <c r="S21" s="126"/>
      <c r="T21" s="31"/>
      <c r="U21" s="11"/>
      <c r="V21" s="9"/>
      <c r="W21" s="11"/>
      <c r="X21" s="53"/>
      <c r="Y21" s="126"/>
      <c r="Z21" s="31"/>
      <c r="AA21" s="11"/>
      <c r="AB21" s="11"/>
      <c r="AC21" s="11"/>
      <c r="AD21" s="53"/>
      <c r="AE21" s="126" t="s">
        <v>126</v>
      </c>
      <c r="AF21" s="255" t="s">
        <v>289</v>
      </c>
      <c r="AG21" s="13"/>
      <c r="AH21" s="13"/>
      <c r="AI21" s="11"/>
      <c r="AJ21" s="74"/>
      <c r="AK21" s="126"/>
      <c r="AL21" s="118"/>
      <c r="AM21" s="10"/>
      <c r="AN21" s="11"/>
      <c r="AO21" s="11"/>
      <c r="AP21" s="6"/>
      <c r="AQ21" s="67"/>
      <c r="AR21" s="6"/>
      <c r="AS21" s="66"/>
      <c r="AT21" s="66"/>
      <c r="AU21" s="12"/>
    </row>
    <row r="22" spans="1:47" ht="12.75" customHeight="1">
      <c r="A22" s="8"/>
      <c r="B22" s="292"/>
      <c r="C22" s="381"/>
      <c r="D22" s="126"/>
      <c r="E22" s="126"/>
      <c r="F22" s="31"/>
      <c r="G22" s="10"/>
      <c r="H22" s="11"/>
      <c r="I22" s="6"/>
      <c r="J22" s="53"/>
      <c r="K22" s="126"/>
      <c r="L22" s="126"/>
      <c r="M22" s="31"/>
      <c r="N22" s="11"/>
      <c r="O22" s="11"/>
      <c r="P22" s="6"/>
      <c r="Q22" s="53"/>
      <c r="R22" s="126"/>
      <c r="S22" s="126"/>
      <c r="T22" s="31"/>
      <c r="U22" s="11"/>
      <c r="V22" s="9"/>
      <c r="W22" s="11"/>
      <c r="X22" s="53"/>
      <c r="Y22" s="126"/>
      <c r="Z22" s="31"/>
      <c r="AA22" s="11"/>
      <c r="AB22" s="11"/>
      <c r="AC22" s="11"/>
      <c r="AD22" s="53"/>
      <c r="AE22" s="126"/>
      <c r="AF22" s="255"/>
      <c r="AG22" s="13"/>
      <c r="AH22" s="13"/>
      <c r="AI22" s="11"/>
      <c r="AJ22" s="74"/>
      <c r="AK22" s="126"/>
      <c r="AL22" s="118"/>
      <c r="AM22" s="10"/>
      <c r="AN22" s="11"/>
      <c r="AO22" s="11"/>
      <c r="AP22" s="6"/>
      <c r="AQ22" s="67"/>
      <c r="AR22" s="6"/>
      <c r="AS22" s="63"/>
      <c r="AT22" s="63"/>
      <c r="AU22" s="187"/>
    </row>
    <row r="23" spans="1:47" s="42" customFormat="1" ht="12.75">
      <c r="A23" s="8"/>
      <c r="B23" s="869"/>
      <c r="C23" s="867"/>
      <c r="D23" s="127"/>
      <c r="E23" s="127"/>
      <c r="F23" s="597"/>
      <c r="G23" s="19"/>
      <c r="H23" s="19"/>
      <c r="I23" s="18"/>
      <c r="J23" s="56"/>
      <c r="K23" s="127"/>
      <c r="L23" s="127"/>
      <c r="M23" s="384"/>
      <c r="N23" s="19"/>
      <c r="O23" s="19"/>
      <c r="P23" s="18"/>
      <c r="Q23" s="56"/>
      <c r="R23" s="127"/>
      <c r="S23" s="127"/>
      <c r="T23" s="384"/>
      <c r="U23" s="19"/>
      <c r="V23" s="16"/>
      <c r="W23" s="19"/>
      <c r="X23" s="56"/>
      <c r="Y23" s="127"/>
      <c r="Z23" s="384"/>
      <c r="AA23" s="19"/>
      <c r="AB23" s="19"/>
      <c r="AC23" s="19"/>
      <c r="AD23" s="56"/>
      <c r="AE23" s="127"/>
      <c r="AF23" s="597"/>
      <c r="AG23" s="21"/>
      <c r="AH23" s="21"/>
      <c r="AI23" s="19"/>
      <c r="AJ23" s="199"/>
      <c r="AK23" s="127"/>
      <c r="AL23" s="384"/>
      <c r="AM23" s="17"/>
      <c r="AN23" s="19"/>
      <c r="AO23" s="19"/>
      <c r="AP23" s="18"/>
      <c r="AQ23" s="93"/>
      <c r="AR23" s="18"/>
      <c r="AS23" s="64"/>
      <c r="AT23" s="64"/>
      <c r="AU23" s="20"/>
    </row>
    <row r="24" spans="1:47" ht="12.75">
      <c r="A24" s="8"/>
      <c r="B24" s="44">
        <v>5</v>
      </c>
      <c r="C24" s="381" t="s">
        <v>109</v>
      </c>
      <c r="D24" s="126"/>
      <c r="E24" s="126"/>
      <c r="F24" s="255"/>
      <c r="G24" s="10"/>
      <c r="H24" s="11"/>
      <c r="I24" s="6"/>
      <c r="J24" s="53"/>
      <c r="K24" s="126" t="s">
        <v>109</v>
      </c>
      <c r="L24" s="126"/>
      <c r="M24" s="31" t="s">
        <v>432</v>
      </c>
      <c r="N24" s="10"/>
      <c r="O24" s="11"/>
      <c r="P24" s="6"/>
      <c r="Q24" s="53"/>
      <c r="R24" s="126" t="s">
        <v>109</v>
      </c>
      <c r="S24" s="126" t="s">
        <v>487</v>
      </c>
      <c r="T24" s="31" t="s">
        <v>295</v>
      </c>
      <c r="U24" s="10"/>
      <c r="V24" s="9"/>
      <c r="W24" s="11"/>
      <c r="X24" s="53"/>
      <c r="Y24" s="126"/>
      <c r="Z24" s="31"/>
      <c r="AA24" s="11"/>
      <c r="AB24" s="11"/>
      <c r="AC24" s="11"/>
      <c r="AD24" s="53"/>
      <c r="AE24" s="126"/>
      <c r="AF24" s="255"/>
      <c r="AG24" s="13"/>
      <c r="AH24" s="13"/>
      <c r="AI24" s="11"/>
      <c r="AJ24" s="74"/>
      <c r="AK24" s="126"/>
      <c r="AL24" s="118"/>
      <c r="AM24" s="11"/>
      <c r="AN24" s="11"/>
      <c r="AO24" s="11"/>
      <c r="AP24" s="6"/>
      <c r="AQ24" s="67"/>
      <c r="AR24" s="50"/>
      <c r="AS24" s="50"/>
      <c r="AT24" s="63"/>
      <c r="AU24" s="12"/>
    </row>
    <row r="25" spans="1:47" ht="12.75">
      <c r="A25" s="8"/>
      <c r="B25" s="292"/>
      <c r="C25" s="381"/>
      <c r="D25" s="126"/>
      <c r="E25" s="126"/>
      <c r="F25" s="255"/>
      <c r="G25" s="10"/>
      <c r="H25" s="11"/>
      <c r="I25" s="6"/>
      <c r="J25" s="53"/>
      <c r="K25" s="126"/>
      <c r="L25" s="126"/>
      <c r="M25" s="31"/>
      <c r="N25" s="10"/>
      <c r="O25" s="11"/>
      <c r="P25" s="6"/>
      <c r="Q25" s="53"/>
      <c r="R25" s="126"/>
      <c r="S25" s="126"/>
      <c r="T25" s="31" t="s">
        <v>242</v>
      </c>
      <c r="U25" s="10"/>
      <c r="V25" s="9"/>
      <c r="W25" s="11"/>
      <c r="X25" s="53"/>
      <c r="Y25" s="126"/>
      <c r="Z25" s="31"/>
      <c r="AA25" s="11"/>
      <c r="AB25" s="11"/>
      <c r="AC25" s="11"/>
      <c r="AD25" s="53"/>
      <c r="AE25" s="126"/>
      <c r="AF25" s="255"/>
      <c r="AG25" s="13"/>
      <c r="AH25" s="13"/>
      <c r="AI25" s="11"/>
      <c r="AJ25" s="74"/>
      <c r="AK25" s="126"/>
      <c r="AL25" s="118"/>
      <c r="AM25" s="11"/>
      <c r="AN25" s="11"/>
      <c r="AO25" s="11"/>
      <c r="AP25" s="6"/>
      <c r="AQ25" s="67"/>
      <c r="AR25" s="50"/>
      <c r="AS25" s="50"/>
      <c r="AT25" s="63"/>
      <c r="AU25" s="12"/>
    </row>
    <row r="26" spans="1:47" s="42" customFormat="1" ht="12.75">
      <c r="A26" s="8"/>
      <c r="B26" s="869"/>
      <c r="C26" s="867"/>
      <c r="D26" s="127"/>
      <c r="E26" s="127"/>
      <c r="F26" s="745"/>
      <c r="G26" s="17"/>
      <c r="H26" s="19"/>
      <c r="I26" s="18"/>
      <c r="J26" s="56"/>
      <c r="K26" s="127"/>
      <c r="L26" s="127"/>
      <c r="M26" s="384"/>
      <c r="N26" s="17"/>
      <c r="O26" s="19"/>
      <c r="P26" s="18"/>
      <c r="Q26" s="56"/>
      <c r="R26" s="127"/>
      <c r="S26" s="127"/>
      <c r="T26" s="745"/>
      <c r="U26" s="17"/>
      <c r="V26" s="16"/>
      <c r="W26" s="19"/>
      <c r="X26" s="56"/>
      <c r="Y26" s="127"/>
      <c r="Z26" s="384"/>
      <c r="AA26" s="19"/>
      <c r="AB26" s="19"/>
      <c r="AC26" s="19"/>
      <c r="AD26" s="56"/>
      <c r="AE26" s="127"/>
      <c r="AF26" s="597"/>
      <c r="AG26" s="21"/>
      <c r="AH26" s="21"/>
      <c r="AI26" s="19"/>
      <c r="AJ26" s="199"/>
      <c r="AK26" s="127"/>
      <c r="AL26" s="384"/>
      <c r="AM26" s="19"/>
      <c r="AN26" s="19"/>
      <c r="AO26" s="19"/>
      <c r="AP26" s="18"/>
      <c r="AQ26" s="93"/>
      <c r="AR26" s="51"/>
      <c r="AS26" s="51"/>
      <c r="AT26" s="64"/>
      <c r="AU26" s="20"/>
    </row>
    <row r="27" spans="1:47" ht="12.75">
      <c r="A27" s="8"/>
      <c r="B27" s="44">
        <v>6</v>
      </c>
      <c r="C27" s="381" t="s">
        <v>112</v>
      </c>
      <c r="D27" s="126" t="s">
        <v>112</v>
      </c>
      <c r="E27" s="126"/>
      <c r="F27" s="255" t="s">
        <v>124</v>
      </c>
      <c r="G27" s="10"/>
      <c r="H27" s="11"/>
      <c r="I27" s="6"/>
      <c r="J27" s="53"/>
      <c r="K27" s="126"/>
      <c r="L27" s="126"/>
      <c r="M27" s="31"/>
      <c r="N27" s="98"/>
      <c r="O27" s="95"/>
      <c r="P27" s="96"/>
      <c r="Q27" s="97"/>
      <c r="R27" s="126"/>
      <c r="S27" s="126"/>
      <c r="T27" s="31"/>
      <c r="U27" s="10"/>
      <c r="V27" s="9"/>
      <c r="W27" s="11"/>
      <c r="X27" s="53"/>
      <c r="Y27" s="126"/>
      <c r="Z27" s="31"/>
      <c r="AA27" s="11"/>
      <c r="AB27" s="11"/>
      <c r="AC27" s="11"/>
      <c r="AD27" s="53"/>
      <c r="AE27" s="126"/>
      <c r="AF27" s="255"/>
      <c r="AG27" s="13"/>
      <c r="AH27" s="13"/>
      <c r="AI27" s="11"/>
      <c r="AJ27" s="74"/>
      <c r="AK27" s="126"/>
      <c r="AL27" s="118"/>
      <c r="AM27" s="11"/>
      <c r="AN27" s="11"/>
      <c r="AO27" s="11"/>
      <c r="AP27" s="6"/>
      <c r="AQ27" s="67"/>
      <c r="AR27" s="50"/>
      <c r="AS27" s="50"/>
      <c r="AT27" s="63"/>
      <c r="AU27" s="12"/>
    </row>
    <row r="28" spans="1:47" ht="12.75">
      <c r="A28" s="8"/>
      <c r="B28" s="292"/>
      <c r="C28" s="381"/>
      <c r="D28" s="126"/>
      <c r="E28" s="126"/>
      <c r="F28" s="255"/>
      <c r="G28" s="10"/>
      <c r="H28" s="11"/>
      <c r="I28" s="6"/>
      <c r="J28" s="53"/>
      <c r="K28" s="126"/>
      <c r="L28" s="126"/>
      <c r="M28" s="31"/>
      <c r="N28" s="10"/>
      <c r="O28" s="11"/>
      <c r="P28" s="6"/>
      <c r="Q28" s="53"/>
      <c r="R28" s="126"/>
      <c r="S28" s="126"/>
      <c r="T28" s="31"/>
      <c r="U28" s="10"/>
      <c r="V28" s="9"/>
      <c r="W28" s="11"/>
      <c r="X28" s="53"/>
      <c r="Y28" s="126"/>
      <c r="Z28" s="31"/>
      <c r="AA28" s="11"/>
      <c r="AB28" s="11"/>
      <c r="AC28" s="11"/>
      <c r="AD28" s="53"/>
      <c r="AE28" s="126"/>
      <c r="AF28" s="255"/>
      <c r="AG28" s="13"/>
      <c r="AH28" s="13"/>
      <c r="AI28" s="11"/>
      <c r="AJ28" s="74"/>
      <c r="AK28" s="126"/>
      <c r="AL28" s="118"/>
      <c r="AM28" s="11"/>
      <c r="AN28" s="11"/>
      <c r="AO28" s="11"/>
      <c r="AP28" s="6"/>
      <c r="AQ28" s="67"/>
      <c r="AR28" s="50"/>
      <c r="AS28" s="50"/>
      <c r="AT28" s="63"/>
      <c r="AU28" s="12"/>
    </row>
    <row r="29" spans="1:47" s="42" customFormat="1" ht="12.75">
      <c r="A29" s="8"/>
      <c r="B29" s="869"/>
      <c r="C29" s="867"/>
      <c r="D29" s="127"/>
      <c r="E29" s="127"/>
      <c r="F29" s="384"/>
      <c r="G29" s="17"/>
      <c r="H29" s="19"/>
      <c r="I29" s="18"/>
      <c r="J29" s="56"/>
      <c r="K29" s="127"/>
      <c r="L29" s="127"/>
      <c r="M29" s="384"/>
      <c r="N29" s="19"/>
      <c r="O29" s="19"/>
      <c r="P29" s="18"/>
      <c r="Q29" s="56"/>
      <c r="R29" s="127"/>
      <c r="S29" s="127"/>
      <c r="T29" s="384"/>
      <c r="U29" s="17"/>
      <c r="V29" s="16"/>
      <c r="W29" s="19"/>
      <c r="X29" s="56"/>
      <c r="Y29" s="127"/>
      <c r="Z29" s="384"/>
      <c r="AA29" s="19"/>
      <c r="AB29" s="19"/>
      <c r="AC29" s="19"/>
      <c r="AD29" s="56"/>
      <c r="AE29" s="127"/>
      <c r="AF29" s="597"/>
      <c r="AG29" s="21"/>
      <c r="AH29" s="21"/>
      <c r="AI29" s="19"/>
      <c r="AJ29" s="199"/>
      <c r="AK29" s="127"/>
      <c r="AL29" s="384"/>
      <c r="AM29" s="17"/>
      <c r="AN29" s="19"/>
      <c r="AO29" s="19"/>
      <c r="AP29" s="18"/>
      <c r="AQ29" s="93"/>
      <c r="AR29" s="51"/>
      <c r="AS29" s="51"/>
      <c r="AT29" s="64"/>
      <c r="AU29" s="20"/>
    </row>
    <row r="30" spans="1:47" ht="12.75">
      <c r="A30" s="8"/>
      <c r="B30" s="1010">
        <v>7</v>
      </c>
      <c r="C30" s="1419" t="s">
        <v>115</v>
      </c>
      <c r="D30" s="126"/>
      <c r="E30" s="126"/>
      <c r="F30" s="31"/>
      <c r="G30" s="10"/>
      <c r="H30" s="11"/>
      <c r="I30" s="6"/>
      <c r="J30" s="53"/>
      <c r="K30" s="126"/>
      <c r="L30" s="126"/>
      <c r="M30" s="31"/>
      <c r="N30" s="11"/>
      <c r="O30" s="11"/>
      <c r="P30" s="6"/>
      <c r="Q30" s="53"/>
      <c r="R30" s="126" t="s">
        <v>115</v>
      </c>
      <c r="S30" s="126"/>
      <c r="T30" s="31" t="s">
        <v>372</v>
      </c>
      <c r="U30" s="10"/>
      <c r="V30" s="9"/>
      <c r="W30" s="11"/>
      <c r="X30" s="53"/>
      <c r="Y30" s="126"/>
      <c r="Z30" s="31"/>
      <c r="AA30" s="98"/>
      <c r="AB30" s="11"/>
      <c r="AC30" s="11"/>
      <c r="AD30" s="53"/>
      <c r="AE30" s="126"/>
      <c r="AF30" s="255"/>
      <c r="AG30" s="13"/>
      <c r="AH30" s="13"/>
      <c r="AI30" s="11"/>
      <c r="AJ30" s="74"/>
      <c r="AK30" s="126"/>
      <c r="AL30" s="118"/>
      <c r="AM30" s="11"/>
      <c r="AN30" s="11"/>
      <c r="AO30" s="11"/>
      <c r="AP30" s="6"/>
      <c r="AQ30" s="67"/>
      <c r="AR30" s="50"/>
      <c r="AS30" s="50"/>
      <c r="AT30" s="63"/>
      <c r="AU30" s="12"/>
    </row>
    <row r="31" spans="1:47" ht="12.75">
      <c r="A31" s="8"/>
      <c r="B31" s="292"/>
      <c r="C31" s="381"/>
      <c r="D31" s="126"/>
      <c r="E31" s="126"/>
      <c r="F31" s="31"/>
      <c r="G31" s="10"/>
      <c r="H31" s="11"/>
      <c r="I31" s="6"/>
      <c r="J31" s="53"/>
      <c r="K31" s="126"/>
      <c r="L31" s="126"/>
      <c r="M31" s="31"/>
      <c r="N31" s="11"/>
      <c r="O31" s="11"/>
      <c r="P31" s="6"/>
      <c r="Q31" s="53"/>
      <c r="R31" s="126"/>
      <c r="S31" s="126"/>
      <c r="T31" s="31"/>
      <c r="U31" s="10"/>
      <c r="V31" s="9"/>
      <c r="W31" s="11"/>
      <c r="X31" s="53"/>
      <c r="Y31" s="126"/>
      <c r="Z31" s="31"/>
      <c r="AA31" s="11"/>
      <c r="AB31" s="11"/>
      <c r="AC31" s="11"/>
      <c r="AD31" s="53"/>
      <c r="AE31" s="126"/>
      <c r="AF31" s="255"/>
      <c r="AG31" s="13"/>
      <c r="AH31" s="13"/>
      <c r="AI31" s="11"/>
      <c r="AJ31" s="74"/>
      <c r="AK31" s="126"/>
      <c r="AL31" s="118"/>
      <c r="AM31" s="11"/>
      <c r="AN31" s="11"/>
      <c r="AO31" s="11"/>
      <c r="AP31" s="6"/>
      <c r="AQ31" s="67"/>
      <c r="AR31" s="50"/>
      <c r="AS31" s="50"/>
      <c r="AT31" s="63"/>
      <c r="AU31" s="12"/>
    </row>
    <row r="32" spans="1:47" s="42" customFormat="1" ht="12.75">
      <c r="A32" s="8"/>
      <c r="B32" s="869"/>
      <c r="C32" s="867"/>
      <c r="D32" s="127"/>
      <c r="E32" s="127"/>
      <c r="F32" s="384"/>
      <c r="G32" s="17"/>
      <c r="H32" s="19"/>
      <c r="I32" s="18"/>
      <c r="J32" s="56"/>
      <c r="K32" s="127"/>
      <c r="L32" s="127"/>
      <c r="M32" s="384"/>
      <c r="N32" s="19"/>
      <c r="O32" s="19"/>
      <c r="P32" s="18"/>
      <c r="Q32" s="56"/>
      <c r="R32" s="127"/>
      <c r="S32" s="127"/>
      <c r="T32" s="384"/>
      <c r="U32" s="17"/>
      <c r="V32" s="16"/>
      <c r="W32" s="19"/>
      <c r="X32" s="56"/>
      <c r="Y32" s="127"/>
      <c r="Z32" s="384"/>
      <c r="AA32" s="19"/>
      <c r="AB32" s="19"/>
      <c r="AC32" s="19"/>
      <c r="AD32" s="56"/>
      <c r="AE32" s="127"/>
      <c r="AF32" s="597"/>
      <c r="AG32" s="21"/>
      <c r="AH32" s="21"/>
      <c r="AI32" s="19"/>
      <c r="AJ32" s="199"/>
      <c r="AK32" s="127"/>
      <c r="AL32" s="384"/>
      <c r="AM32" s="19"/>
      <c r="AN32" s="19"/>
      <c r="AO32" s="19"/>
      <c r="AP32" s="18"/>
      <c r="AQ32" s="93"/>
      <c r="AR32" s="51"/>
      <c r="AS32" s="51"/>
      <c r="AT32" s="64"/>
      <c r="AU32" s="20"/>
    </row>
    <row r="33" spans="1:47" ht="12.75">
      <c r="A33" s="8"/>
      <c r="B33" s="292">
        <v>8</v>
      </c>
      <c r="C33" s="381" t="s">
        <v>117</v>
      </c>
      <c r="D33" s="126" t="s">
        <v>117</v>
      </c>
      <c r="E33" s="126" t="s">
        <v>486</v>
      </c>
      <c r="F33" s="255" t="s">
        <v>465</v>
      </c>
      <c r="G33" s="612"/>
      <c r="H33" s="613"/>
      <c r="I33" s="614"/>
      <c r="J33" s="615"/>
      <c r="K33" s="126"/>
      <c r="L33" s="126"/>
      <c r="M33" s="31"/>
      <c r="N33" s="11"/>
      <c r="O33" s="11"/>
      <c r="P33" s="6"/>
      <c r="Q33" s="53"/>
      <c r="R33" s="126"/>
      <c r="S33" s="126"/>
      <c r="T33" s="31"/>
      <c r="U33" s="10"/>
      <c r="V33" s="9"/>
      <c r="W33" s="11"/>
      <c r="X33" s="53"/>
      <c r="Y33" s="126" t="s">
        <v>117</v>
      </c>
      <c r="Z33" s="31" t="s">
        <v>479</v>
      </c>
      <c r="AA33" s="98"/>
      <c r="AB33" s="11"/>
      <c r="AC33" s="11"/>
      <c r="AD33" s="53"/>
      <c r="AE33" s="126"/>
      <c r="AF33" s="255"/>
      <c r="AG33" s="13"/>
      <c r="AH33" s="13"/>
      <c r="AI33" s="11"/>
      <c r="AJ33" s="74"/>
      <c r="AK33" s="126"/>
      <c r="AL33" s="118"/>
      <c r="AM33" s="11"/>
      <c r="AN33" s="11"/>
      <c r="AO33" s="11"/>
      <c r="AP33" s="6"/>
      <c r="AQ33" s="67"/>
      <c r="AR33" s="50"/>
      <c r="AS33" s="50"/>
      <c r="AT33" s="63"/>
      <c r="AU33" s="12"/>
    </row>
    <row r="34" spans="1:47" ht="12.75">
      <c r="A34" s="8"/>
      <c r="B34" s="292"/>
      <c r="C34" s="381"/>
      <c r="D34" s="126"/>
      <c r="E34" s="126"/>
      <c r="F34" s="255" t="s">
        <v>242</v>
      </c>
      <c r="G34" s="612"/>
      <c r="H34" s="613"/>
      <c r="I34" s="614"/>
      <c r="J34" s="615"/>
      <c r="K34" s="126"/>
      <c r="L34" s="126"/>
      <c r="M34" s="31"/>
      <c r="N34" s="11"/>
      <c r="O34" s="11"/>
      <c r="P34" s="6"/>
      <c r="Q34" s="53"/>
      <c r="R34" s="126"/>
      <c r="S34" s="126"/>
      <c r="T34" s="31"/>
      <c r="U34" s="10"/>
      <c r="V34" s="9"/>
      <c r="W34" s="11"/>
      <c r="X34" s="53"/>
      <c r="Y34" s="126"/>
      <c r="Z34" s="31"/>
      <c r="AA34" s="10"/>
      <c r="AB34" s="11"/>
      <c r="AC34" s="11"/>
      <c r="AD34" s="53"/>
      <c r="AE34" s="126"/>
      <c r="AF34" s="255"/>
      <c r="AG34" s="13"/>
      <c r="AH34" s="13"/>
      <c r="AI34" s="11"/>
      <c r="AJ34" s="74"/>
      <c r="AK34" s="126"/>
      <c r="AL34" s="118"/>
      <c r="AM34" s="11"/>
      <c r="AN34" s="11"/>
      <c r="AO34" s="11"/>
      <c r="AP34" s="6"/>
      <c r="AQ34" s="67"/>
      <c r="AR34" s="50"/>
      <c r="AS34" s="50"/>
      <c r="AT34" s="63"/>
      <c r="AU34" s="12"/>
    </row>
    <row r="35" spans="1:47" s="42" customFormat="1" ht="12.75">
      <c r="A35" s="8"/>
      <c r="B35" s="869"/>
      <c r="C35" s="867"/>
      <c r="D35" s="127"/>
      <c r="E35" s="127"/>
      <c r="F35" s="384"/>
      <c r="G35" s="19"/>
      <c r="H35" s="19"/>
      <c r="I35" s="18"/>
      <c r="J35" s="56"/>
      <c r="K35" s="127"/>
      <c r="L35" s="127"/>
      <c r="M35" s="384"/>
      <c r="N35" s="19"/>
      <c r="O35" s="19"/>
      <c r="P35" s="18"/>
      <c r="Q35" s="56"/>
      <c r="R35" s="127"/>
      <c r="S35" s="127"/>
      <c r="T35" s="384"/>
      <c r="U35" s="17"/>
      <c r="V35" s="16"/>
      <c r="W35" s="19"/>
      <c r="X35" s="56"/>
      <c r="Y35" s="127"/>
      <c r="Z35" s="384"/>
      <c r="AA35" s="17"/>
      <c r="AB35" s="19"/>
      <c r="AC35" s="19"/>
      <c r="AD35" s="56"/>
      <c r="AE35" s="127"/>
      <c r="AF35" s="597"/>
      <c r="AG35" s="21"/>
      <c r="AH35" s="21"/>
      <c r="AI35" s="19"/>
      <c r="AJ35" s="199"/>
      <c r="AK35" s="127"/>
      <c r="AL35" s="384"/>
      <c r="AM35" s="19"/>
      <c r="AN35" s="19"/>
      <c r="AO35" s="19"/>
      <c r="AP35" s="18"/>
      <c r="AQ35" s="93"/>
      <c r="AR35" s="51"/>
      <c r="AS35" s="51"/>
      <c r="AT35" s="64"/>
      <c r="AU35" s="20"/>
    </row>
    <row r="36" spans="1:47" ht="12.75">
      <c r="A36" s="8"/>
      <c r="B36" s="1010">
        <v>9</v>
      </c>
      <c r="C36" s="1419" t="s">
        <v>119</v>
      </c>
      <c r="D36" s="126"/>
      <c r="E36" s="126"/>
      <c r="F36" s="31"/>
      <c r="G36" s="11"/>
      <c r="H36" s="11"/>
      <c r="I36" s="6"/>
      <c r="J36" s="53"/>
      <c r="K36" s="126" t="s">
        <v>119</v>
      </c>
      <c r="L36" s="126"/>
      <c r="M36" s="31" t="s">
        <v>432</v>
      </c>
      <c r="N36" s="660" t="s">
        <v>193</v>
      </c>
      <c r="O36" s="661"/>
      <c r="P36" s="662"/>
      <c r="Q36" s="1076"/>
      <c r="R36" s="126" t="s">
        <v>119</v>
      </c>
      <c r="S36" s="126"/>
      <c r="T36" s="1680" t="s">
        <v>596</v>
      </c>
      <c r="U36" s="10"/>
      <c r="V36" s="6"/>
      <c r="W36" s="11"/>
      <c r="X36" s="53"/>
      <c r="Y36" s="126"/>
      <c r="Z36" s="31"/>
      <c r="AA36" s="11"/>
      <c r="AB36" s="11"/>
      <c r="AC36" s="11"/>
      <c r="AD36" s="53"/>
      <c r="AE36" s="126"/>
      <c r="AF36" s="255"/>
      <c r="AG36" s="13"/>
      <c r="AH36" s="13"/>
      <c r="AI36" s="11"/>
      <c r="AJ36" s="74"/>
      <c r="AK36" s="126"/>
      <c r="AL36" s="118"/>
      <c r="AM36" s="10"/>
      <c r="AN36" s="11"/>
      <c r="AO36" s="11"/>
      <c r="AP36" s="6"/>
      <c r="AQ36" s="67"/>
      <c r="AR36" s="50"/>
      <c r="AS36" s="50"/>
      <c r="AT36" s="63"/>
      <c r="AU36" s="12"/>
    </row>
    <row r="37" spans="1:47" ht="12.75">
      <c r="A37" s="8"/>
      <c r="B37" s="292"/>
      <c r="C37" s="381"/>
      <c r="D37" s="126"/>
      <c r="E37" s="126"/>
      <c r="F37" s="31"/>
      <c r="G37" s="11"/>
      <c r="H37" s="11"/>
      <c r="I37" s="6"/>
      <c r="J37" s="53"/>
      <c r="K37" s="126"/>
      <c r="L37" s="126"/>
      <c r="M37" s="31"/>
      <c r="N37" s="660" t="s">
        <v>194</v>
      </c>
      <c r="O37" s="661" t="s">
        <v>121</v>
      </c>
      <c r="P37" s="662">
        <v>10</v>
      </c>
      <c r="Q37" s="1076">
        <v>400</v>
      </c>
      <c r="R37" s="126"/>
      <c r="S37" s="126"/>
      <c r="T37" s="31"/>
      <c r="U37" s="10"/>
      <c r="V37" s="6"/>
      <c r="W37" s="11"/>
      <c r="X37" s="53"/>
      <c r="Y37" s="126"/>
      <c r="Z37" s="31"/>
      <c r="AA37" s="11"/>
      <c r="AB37" s="11"/>
      <c r="AC37" s="11"/>
      <c r="AD37" s="53"/>
      <c r="AE37" s="126"/>
      <c r="AF37" s="255"/>
      <c r="AG37" s="13"/>
      <c r="AH37" s="13"/>
      <c r="AI37" s="11"/>
      <c r="AJ37" s="74"/>
      <c r="AK37" s="126"/>
      <c r="AL37" s="118"/>
      <c r="AM37" s="10"/>
      <c r="AN37" s="11"/>
      <c r="AO37" s="11"/>
      <c r="AP37" s="50"/>
      <c r="AQ37" s="67"/>
      <c r="AR37" s="50"/>
      <c r="AS37" s="50"/>
      <c r="AT37" s="63"/>
      <c r="AU37" s="12"/>
    </row>
    <row r="38" spans="1:47" s="42" customFormat="1" ht="12.75">
      <c r="A38" s="8"/>
      <c r="B38" s="869"/>
      <c r="C38" s="867"/>
      <c r="D38" s="127"/>
      <c r="E38" s="127"/>
      <c r="F38" s="389"/>
      <c r="G38" s="19"/>
      <c r="H38" s="19"/>
      <c r="I38" s="18"/>
      <c r="J38" s="56"/>
      <c r="K38" s="137"/>
      <c r="L38" s="127"/>
      <c r="M38" s="384"/>
      <c r="N38" s="903"/>
      <c r="O38" s="905"/>
      <c r="P38" s="904"/>
      <c r="Q38" s="906"/>
      <c r="R38" s="127"/>
      <c r="S38" s="127"/>
      <c r="T38" s="389"/>
      <c r="U38" s="17"/>
      <c r="V38" s="16"/>
      <c r="W38" s="19"/>
      <c r="X38" s="56"/>
      <c r="Y38" s="127"/>
      <c r="Z38" s="384"/>
      <c r="AA38" s="19"/>
      <c r="AB38" s="19"/>
      <c r="AC38" s="19"/>
      <c r="AD38" s="56"/>
      <c r="AE38" s="127"/>
      <c r="AF38" s="597"/>
      <c r="AG38" s="21"/>
      <c r="AH38" s="21"/>
      <c r="AI38" s="19"/>
      <c r="AJ38" s="199"/>
      <c r="AK38" s="127"/>
      <c r="AL38" s="384"/>
      <c r="AM38" s="17"/>
      <c r="AN38" s="19"/>
      <c r="AO38" s="19"/>
      <c r="AP38" s="51"/>
      <c r="AQ38" s="93"/>
      <c r="AR38" s="51"/>
      <c r="AS38" s="51"/>
      <c r="AT38" s="64"/>
      <c r="AU38" s="20"/>
    </row>
    <row r="39" spans="1:47" ht="12.75">
      <c r="A39" s="8"/>
      <c r="B39" s="602">
        <v>10</v>
      </c>
      <c r="C39" s="381" t="s">
        <v>123</v>
      </c>
      <c r="D39" s="126" t="s">
        <v>123</v>
      </c>
      <c r="E39" s="126"/>
      <c r="F39" s="255" t="s">
        <v>481</v>
      </c>
      <c r="G39" s="11"/>
      <c r="H39" s="11"/>
      <c r="I39" s="6"/>
      <c r="J39" s="53"/>
      <c r="K39" s="126"/>
      <c r="L39" s="126"/>
      <c r="M39" s="31"/>
      <c r="N39" s="10"/>
      <c r="O39" s="11"/>
      <c r="P39" s="6"/>
      <c r="Q39" s="53"/>
      <c r="R39" s="126"/>
      <c r="S39" s="126"/>
      <c r="T39" s="31"/>
      <c r="U39" s="10"/>
      <c r="V39" s="6"/>
      <c r="W39" s="11"/>
      <c r="X39" s="53"/>
      <c r="Y39" s="126"/>
      <c r="Z39" s="255"/>
      <c r="AA39" s="10"/>
      <c r="AB39" s="11"/>
      <c r="AC39" s="11"/>
      <c r="AD39" s="53"/>
      <c r="AE39" s="126"/>
      <c r="AF39" s="255"/>
      <c r="AG39" s="13"/>
      <c r="AH39" s="13"/>
      <c r="AI39" s="11"/>
      <c r="AJ39" s="74"/>
      <c r="AK39" s="126" t="s">
        <v>123</v>
      </c>
      <c r="AL39" s="118" t="s">
        <v>298</v>
      </c>
      <c r="AM39" s="10"/>
      <c r="AN39" s="11"/>
      <c r="AO39" s="11"/>
      <c r="AP39" s="50"/>
      <c r="AQ39" s="67"/>
      <c r="AR39" s="50"/>
      <c r="AS39" s="50"/>
      <c r="AT39" s="63"/>
      <c r="AU39" s="12"/>
    </row>
    <row r="40" spans="1:47" ht="12.75">
      <c r="A40" s="8"/>
      <c r="B40" s="602"/>
      <c r="C40" s="381"/>
      <c r="D40" s="126"/>
      <c r="E40" s="126"/>
      <c r="F40" s="255" t="s">
        <v>241</v>
      </c>
      <c r="G40" s="11"/>
      <c r="H40" s="11"/>
      <c r="I40" s="6"/>
      <c r="J40" s="53"/>
      <c r="K40" s="126"/>
      <c r="L40" s="126"/>
      <c r="M40" s="31"/>
      <c r="N40" s="10"/>
      <c r="O40" s="11"/>
      <c r="P40" s="6"/>
      <c r="Q40" s="53"/>
      <c r="R40" s="126"/>
      <c r="S40" s="126"/>
      <c r="T40" s="31"/>
      <c r="U40" s="10"/>
      <c r="V40" s="6"/>
      <c r="W40" s="11"/>
      <c r="X40" s="53"/>
      <c r="Y40" s="126"/>
      <c r="Z40" s="31"/>
      <c r="AA40" s="10"/>
      <c r="AB40" s="11"/>
      <c r="AC40" s="11"/>
      <c r="AD40" s="53"/>
      <c r="AE40" s="126"/>
      <c r="AF40" s="255"/>
      <c r="AG40" s="13"/>
      <c r="AH40" s="13"/>
      <c r="AI40" s="11"/>
      <c r="AJ40" s="74"/>
      <c r="AK40" s="126"/>
      <c r="AL40" s="118"/>
      <c r="AM40" s="10"/>
      <c r="AN40" s="11"/>
      <c r="AO40" s="11"/>
      <c r="AP40" s="50"/>
      <c r="AQ40" s="67"/>
      <c r="AR40" s="50"/>
      <c r="AS40" s="50"/>
      <c r="AT40" s="63"/>
      <c r="AU40" s="12"/>
    </row>
    <row r="41" spans="1:47" ht="13.5" thickBot="1">
      <c r="A41" s="8"/>
      <c r="B41" s="907"/>
      <c r="C41" s="908"/>
      <c r="D41" s="128"/>
      <c r="E41" s="128"/>
      <c r="F41" s="598"/>
      <c r="G41" s="79"/>
      <c r="H41" s="79"/>
      <c r="I41" s="81"/>
      <c r="J41" s="76"/>
      <c r="K41" s="128"/>
      <c r="L41" s="128"/>
      <c r="M41" s="385"/>
      <c r="N41" s="78"/>
      <c r="O41" s="79"/>
      <c r="P41" s="77"/>
      <c r="Q41" s="76"/>
      <c r="R41" s="128"/>
      <c r="S41" s="128"/>
      <c r="T41" s="750"/>
      <c r="U41" s="78"/>
      <c r="V41" s="75"/>
      <c r="W41" s="79"/>
      <c r="X41" s="76"/>
      <c r="Y41" s="128"/>
      <c r="Z41" s="385"/>
      <c r="AA41" s="78"/>
      <c r="AB41" s="79"/>
      <c r="AC41" s="79"/>
      <c r="AD41" s="76"/>
      <c r="AE41" s="128"/>
      <c r="AF41" s="598"/>
      <c r="AG41" s="81"/>
      <c r="AH41" s="81"/>
      <c r="AI41" s="79"/>
      <c r="AJ41" s="200"/>
      <c r="AK41" s="128"/>
      <c r="AL41" s="385"/>
      <c r="AM41" s="78"/>
      <c r="AN41" s="79"/>
      <c r="AO41" s="79"/>
      <c r="AP41" s="77"/>
      <c r="AQ41" s="87"/>
      <c r="AR41" s="80"/>
      <c r="AS41" s="80"/>
      <c r="AT41" s="83"/>
      <c r="AU41" s="84"/>
    </row>
    <row r="42" spans="1:47" ht="13.5" thickTop="1">
      <c r="A42" s="8"/>
      <c r="B42" s="292">
        <v>11</v>
      </c>
      <c r="C42" s="381" t="s">
        <v>126</v>
      </c>
      <c r="D42" s="126"/>
      <c r="E42" s="126"/>
      <c r="F42" s="255"/>
      <c r="G42" s="10"/>
      <c r="H42" s="11"/>
      <c r="I42" s="6"/>
      <c r="J42" s="53"/>
      <c r="K42" s="126"/>
      <c r="L42" s="126"/>
      <c r="M42" s="31"/>
      <c r="N42" s="10"/>
      <c r="O42" s="11"/>
      <c r="P42" s="6"/>
      <c r="Q42" s="53"/>
      <c r="R42" s="126"/>
      <c r="S42" s="126"/>
      <c r="T42" s="31"/>
      <c r="U42" s="10"/>
      <c r="V42" s="6"/>
      <c r="W42" s="11"/>
      <c r="X42" s="53"/>
      <c r="Y42" s="126" t="s">
        <v>126</v>
      </c>
      <c r="Z42" s="31" t="s">
        <v>479</v>
      </c>
      <c r="AA42" s="32"/>
      <c r="AB42" s="11"/>
      <c r="AC42" s="32"/>
      <c r="AD42" s="57"/>
      <c r="AE42" s="126"/>
      <c r="AF42" s="255"/>
      <c r="AG42" s="33"/>
      <c r="AH42" s="33"/>
      <c r="AI42" s="32"/>
      <c r="AJ42" s="70"/>
      <c r="AK42" s="126"/>
      <c r="AM42" s="32"/>
      <c r="AN42" s="11"/>
      <c r="AO42" s="32"/>
      <c r="AP42" s="22"/>
      <c r="AQ42" s="67"/>
      <c r="AR42" s="50"/>
      <c r="AS42" s="50"/>
      <c r="AT42" s="63"/>
      <c r="AU42" s="12"/>
    </row>
    <row r="43" spans="1:47" ht="12.75">
      <c r="A43" s="8"/>
      <c r="B43" s="395"/>
      <c r="C43" s="601"/>
      <c r="D43" s="126"/>
      <c r="E43" s="126"/>
      <c r="F43" s="255"/>
      <c r="G43" s="15"/>
      <c r="H43" s="11"/>
      <c r="I43" s="6"/>
      <c r="J43" s="53"/>
      <c r="K43" s="126"/>
      <c r="L43" s="126"/>
      <c r="M43" s="31"/>
      <c r="N43" s="660"/>
      <c r="O43" s="661"/>
      <c r="P43" s="662"/>
      <c r="Q43" s="1076"/>
      <c r="R43" s="126"/>
      <c r="S43" s="126"/>
      <c r="T43" s="31"/>
      <c r="U43" s="10"/>
      <c r="V43" s="6"/>
      <c r="W43" s="11"/>
      <c r="X43" s="53"/>
      <c r="Y43" s="126"/>
      <c r="Z43" s="39"/>
      <c r="AA43" s="32"/>
      <c r="AB43" s="11"/>
      <c r="AC43" s="32"/>
      <c r="AD43" s="57"/>
      <c r="AE43" s="126"/>
      <c r="AF43" s="255"/>
      <c r="AG43" s="33"/>
      <c r="AH43" s="33"/>
      <c r="AI43" s="32"/>
      <c r="AJ43" s="70"/>
      <c r="AK43" s="126"/>
      <c r="AM43" s="32"/>
      <c r="AN43" s="11"/>
      <c r="AO43" s="32"/>
      <c r="AP43" s="22"/>
      <c r="AQ43" s="67"/>
      <c r="AR43" s="50"/>
      <c r="AS43" s="50"/>
      <c r="AT43" s="63"/>
      <c r="AU43" s="12"/>
    </row>
    <row r="44" spans="1:47" s="42" customFormat="1" ht="12.75">
      <c r="A44" s="8"/>
      <c r="B44" s="866"/>
      <c r="C44" s="948"/>
      <c r="D44" s="127"/>
      <c r="E44" s="127"/>
      <c r="F44" s="758"/>
      <c r="G44" s="34"/>
      <c r="H44" s="19"/>
      <c r="J44" s="61"/>
      <c r="K44" s="127"/>
      <c r="L44" s="127"/>
      <c r="M44" s="384"/>
      <c r="N44" s="903"/>
      <c r="O44" s="905"/>
      <c r="P44" s="904"/>
      <c r="Q44" s="906"/>
      <c r="R44" s="127"/>
      <c r="S44" s="127"/>
      <c r="T44" s="389"/>
      <c r="U44" s="35"/>
      <c r="V44" s="18"/>
      <c r="W44" s="35"/>
      <c r="X44" s="61"/>
      <c r="Y44" s="127"/>
      <c r="Z44" s="740"/>
      <c r="AA44" s="35"/>
      <c r="AB44" s="19"/>
      <c r="AC44" s="35"/>
      <c r="AD44" s="61"/>
      <c r="AE44" s="127"/>
      <c r="AF44" s="758"/>
      <c r="AG44" s="34"/>
      <c r="AH44" s="34"/>
      <c r="AI44" s="35"/>
      <c r="AJ44" s="206"/>
      <c r="AK44" s="127"/>
      <c r="AL44" s="740"/>
      <c r="AM44" s="35"/>
      <c r="AN44" s="19"/>
      <c r="AO44" s="35"/>
      <c r="AQ44" s="93"/>
      <c r="AR44" s="51"/>
      <c r="AS44" s="51"/>
      <c r="AT44" s="64"/>
      <c r="AU44" s="20"/>
    </row>
    <row r="45" spans="1:47" ht="12.75">
      <c r="A45" s="8"/>
      <c r="B45" s="395">
        <v>12</v>
      </c>
      <c r="C45" s="601" t="s">
        <v>109</v>
      </c>
      <c r="D45" s="126"/>
      <c r="E45" s="126"/>
      <c r="F45" s="255"/>
      <c r="G45" s="10"/>
      <c r="H45" s="11"/>
      <c r="I45" s="6"/>
      <c r="J45" s="53"/>
      <c r="K45" s="126" t="s">
        <v>109</v>
      </c>
      <c r="L45" s="126"/>
      <c r="M45" s="31" t="s">
        <v>432</v>
      </c>
      <c r="N45" s="32"/>
      <c r="O45" s="11"/>
      <c r="P45" s="22"/>
      <c r="Q45" s="57"/>
      <c r="R45" s="126" t="s">
        <v>109</v>
      </c>
      <c r="S45" s="126" t="s">
        <v>487</v>
      </c>
      <c r="T45" s="31" t="s">
        <v>295</v>
      </c>
      <c r="U45" s="10"/>
      <c r="V45" s="6"/>
      <c r="W45" s="11"/>
      <c r="X45" s="53"/>
      <c r="Y45" s="126"/>
      <c r="Z45" s="31"/>
      <c r="AA45" s="10"/>
      <c r="AB45" s="11"/>
      <c r="AC45" s="11"/>
      <c r="AD45" s="53"/>
      <c r="AE45" s="126"/>
      <c r="AF45" s="762"/>
      <c r="AG45" s="33"/>
      <c r="AH45" s="33"/>
      <c r="AI45" s="32"/>
      <c r="AJ45" s="70"/>
      <c r="AK45" s="126"/>
      <c r="AM45" s="32"/>
      <c r="AN45" s="11"/>
      <c r="AO45" s="32"/>
      <c r="AP45" s="22"/>
      <c r="AQ45" s="67"/>
      <c r="AR45" s="50"/>
      <c r="AS45" s="50"/>
      <c r="AT45" s="63"/>
      <c r="AU45" s="12"/>
    </row>
    <row r="46" spans="1:47" ht="12.75">
      <c r="A46" s="8"/>
      <c r="B46" s="395"/>
      <c r="C46" s="601"/>
      <c r="D46" s="126"/>
      <c r="E46" s="126"/>
      <c r="F46" s="255"/>
      <c r="G46" s="15"/>
      <c r="H46" s="11"/>
      <c r="I46" s="6"/>
      <c r="J46" s="53"/>
      <c r="K46" s="1153"/>
      <c r="L46" s="126"/>
      <c r="M46" s="31"/>
      <c r="N46" s="32"/>
      <c r="O46" s="11"/>
      <c r="P46" s="22"/>
      <c r="Q46" s="57"/>
      <c r="R46" s="126"/>
      <c r="S46" s="126"/>
      <c r="T46" s="31" t="s">
        <v>242</v>
      </c>
      <c r="U46" s="10"/>
      <c r="V46" s="6"/>
      <c r="W46" s="11"/>
      <c r="X46" s="53"/>
      <c r="Y46" s="126"/>
      <c r="Z46" s="31"/>
      <c r="AA46" s="10"/>
      <c r="AB46" s="11"/>
      <c r="AC46" s="11"/>
      <c r="AD46" s="53"/>
      <c r="AE46" s="126"/>
      <c r="AF46" s="762"/>
      <c r="AG46" s="33"/>
      <c r="AH46" s="33"/>
      <c r="AI46" s="32"/>
      <c r="AJ46" s="70"/>
      <c r="AK46" s="126"/>
      <c r="AM46" s="32"/>
      <c r="AN46" s="11"/>
      <c r="AO46" s="32"/>
      <c r="AP46" s="22"/>
      <c r="AQ46" s="67"/>
      <c r="AR46" s="50"/>
      <c r="AS46" s="50"/>
      <c r="AT46" s="63"/>
      <c r="AU46" s="12"/>
    </row>
    <row r="47" spans="1:47" s="42" customFormat="1" ht="12.75">
      <c r="A47" s="8"/>
      <c r="B47" s="866"/>
      <c r="C47" s="948"/>
      <c r="D47" s="127"/>
      <c r="E47" s="127"/>
      <c r="F47" s="758"/>
      <c r="G47" s="34"/>
      <c r="H47" s="19"/>
      <c r="J47" s="61"/>
      <c r="K47" s="127"/>
      <c r="L47" s="127"/>
      <c r="M47" s="740"/>
      <c r="N47" s="35"/>
      <c r="O47" s="19"/>
      <c r="Q47" s="61"/>
      <c r="R47" s="127"/>
      <c r="S47" s="127"/>
      <c r="T47" s="384"/>
      <c r="U47" s="35"/>
      <c r="V47" s="18"/>
      <c r="W47" s="35"/>
      <c r="X47" s="61"/>
      <c r="Y47" s="127"/>
      <c r="Z47" s="758"/>
      <c r="AA47" s="17"/>
      <c r="AB47" s="19"/>
      <c r="AC47" s="19"/>
      <c r="AD47" s="56"/>
      <c r="AE47" s="127"/>
      <c r="AF47" s="597"/>
      <c r="AG47" s="34"/>
      <c r="AH47" s="34"/>
      <c r="AI47" s="35"/>
      <c r="AJ47" s="206"/>
      <c r="AK47" s="127"/>
      <c r="AL47" s="740"/>
      <c r="AM47" s="35"/>
      <c r="AN47" s="19"/>
      <c r="AO47" s="35"/>
      <c r="AQ47" s="93"/>
      <c r="AR47" s="51"/>
      <c r="AS47" s="51"/>
      <c r="AT47" s="64"/>
      <c r="AU47" s="20"/>
    </row>
    <row r="48" spans="1:47" ht="12.75">
      <c r="A48" s="8"/>
      <c r="B48" s="395">
        <v>13</v>
      </c>
      <c r="C48" s="601" t="s">
        <v>112</v>
      </c>
      <c r="D48" s="126" t="s">
        <v>112</v>
      </c>
      <c r="E48" s="126"/>
      <c r="F48" s="255" t="s">
        <v>481</v>
      </c>
      <c r="G48" s="10"/>
      <c r="H48" s="11"/>
      <c r="I48" s="6"/>
      <c r="J48" s="53"/>
      <c r="K48" s="126"/>
      <c r="L48" s="126"/>
      <c r="M48" s="31"/>
      <c r="N48" s="32"/>
      <c r="O48" s="11"/>
      <c r="P48" s="22"/>
      <c r="Q48" s="57"/>
      <c r="R48" s="126"/>
      <c r="S48" s="126"/>
      <c r="T48" s="31"/>
      <c r="U48" s="32"/>
      <c r="V48" s="6"/>
      <c r="W48" s="32"/>
      <c r="X48" s="57"/>
      <c r="Y48" s="126"/>
      <c r="Z48" s="31"/>
      <c r="AA48" s="32"/>
      <c r="AB48" s="11"/>
      <c r="AC48" s="32"/>
      <c r="AD48" s="57"/>
      <c r="AE48" s="126"/>
      <c r="AF48" s="255"/>
      <c r="AG48" s="33"/>
      <c r="AH48" s="33"/>
      <c r="AI48" s="32"/>
      <c r="AJ48" s="70"/>
      <c r="AK48" s="126"/>
      <c r="AM48" s="32"/>
      <c r="AN48" s="11"/>
      <c r="AO48" s="32"/>
      <c r="AP48" s="22"/>
      <c r="AQ48" s="67"/>
      <c r="AR48" s="50"/>
      <c r="AS48" s="50"/>
      <c r="AT48" s="63"/>
      <c r="AU48" s="12"/>
    </row>
    <row r="49" spans="1:47" ht="12.75">
      <c r="A49" s="8"/>
      <c r="B49" s="395"/>
      <c r="C49" s="601"/>
      <c r="D49" s="126"/>
      <c r="E49" s="126"/>
      <c r="F49" s="255" t="s">
        <v>241</v>
      </c>
      <c r="G49" s="15"/>
      <c r="H49" s="11"/>
      <c r="I49" s="6"/>
      <c r="J49" s="53"/>
      <c r="K49" s="126"/>
      <c r="L49" s="126"/>
      <c r="M49" s="31"/>
      <c r="N49" s="32"/>
      <c r="O49" s="11"/>
      <c r="P49" s="22"/>
      <c r="Q49" s="57"/>
      <c r="R49" s="126"/>
      <c r="S49" s="126"/>
      <c r="T49" s="31"/>
      <c r="U49" s="32"/>
      <c r="V49" s="6"/>
      <c r="W49" s="32"/>
      <c r="X49" s="57"/>
      <c r="Y49" s="126"/>
      <c r="Z49" s="39"/>
      <c r="AA49" s="32"/>
      <c r="AB49" s="11"/>
      <c r="AC49" s="32"/>
      <c r="AD49" s="57"/>
      <c r="AE49" s="126"/>
      <c r="AF49" s="255"/>
      <c r="AG49" s="33"/>
      <c r="AH49" s="33"/>
      <c r="AI49" s="32"/>
      <c r="AJ49" s="70"/>
      <c r="AK49" s="126"/>
      <c r="AM49" s="32"/>
      <c r="AN49" s="11"/>
      <c r="AO49" s="32"/>
      <c r="AP49" s="22"/>
      <c r="AQ49" s="67"/>
      <c r="AR49" s="50"/>
      <c r="AS49" s="50"/>
      <c r="AT49" s="63"/>
      <c r="AU49" s="12"/>
    </row>
    <row r="50" spans="1:47" s="42" customFormat="1" ht="12.75">
      <c r="A50" s="8"/>
      <c r="B50" s="866"/>
      <c r="C50" s="948"/>
      <c r="D50" s="127"/>
      <c r="E50" s="127"/>
      <c r="F50" s="758"/>
      <c r="G50" s="34"/>
      <c r="H50" s="19"/>
      <c r="J50" s="61"/>
      <c r="K50" s="127"/>
      <c r="L50" s="127"/>
      <c r="M50" s="384"/>
      <c r="N50" s="35"/>
      <c r="O50" s="19"/>
      <c r="Q50" s="61"/>
      <c r="R50" s="127"/>
      <c r="S50" s="127"/>
      <c r="T50" s="384"/>
      <c r="U50" s="35"/>
      <c r="V50" s="18"/>
      <c r="W50" s="35"/>
      <c r="X50" s="61"/>
      <c r="Y50" s="127"/>
      <c r="Z50" s="740"/>
      <c r="AA50" s="35"/>
      <c r="AB50" s="19"/>
      <c r="AC50" s="35"/>
      <c r="AD50" s="61"/>
      <c r="AE50" s="127"/>
      <c r="AF50" s="597"/>
      <c r="AG50" s="34"/>
      <c r="AH50" s="34"/>
      <c r="AI50" s="35"/>
      <c r="AJ50" s="206"/>
      <c r="AK50" s="127"/>
      <c r="AL50" s="740"/>
      <c r="AM50" s="35"/>
      <c r="AN50" s="19"/>
      <c r="AO50" s="35"/>
      <c r="AQ50" s="93"/>
      <c r="AR50" s="51"/>
      <c r="AS50" s="51"/>
      <c r="AT50" s="64"/>
      <c r="AU50" s="20"/>
    </row>
    <row r="51" spans="1:47" ht="12.75">
      <c r="A51" s="8"/>
      <c r="B51" s="1678">
        <v>14</v>
      </c>
      <c r="C51" s="1418" t="s">
        <v>115</v>
      </c>
      <c r="D51" s="126"/>
      <c r="E51" s="126"/>
      <c r="F51" s="762"/>
      <c r="G51" s="33"/>
      <c r="H51" s="11"/>
      <c r="I51" s="22"/>
      <c r="J51" s="57"/>
      <c r="K51" s="126"/>
      <c r="L51" s="126"/>
      <c r="M51" s="31"/>
      <c r="N51" s="32"/>
      <c r="O51" s="11"/>
      <c r="P51" s="22"/>
      <c r="Q51" s="57"/>
      <c r="R51" s="126" t="s">
        <v>115</v>
      </c>
      <c r="S51" s="126"/>
      <c r="T51" s="31" t="s">
        <v>372</v>
      </c>
      <c r="U51" s="32"/>
      <c r="V51" s="6"/>
      <c r="W51" s="32"/>
      <c r="X51" s="57"/>
      <c r="Y51" s="126"/>
      <c r="Z51" s="39"/>
      <c r="AA51" s="32"/>
      <c r="AB51" s="11"/>
      <c r="AC51" s="32"/>
      <c r="AD51" s="57"/>
      <c r="AE51" s="126"/>
      <c r="AF51" s="752"/>
      <c r="AG51" s="33"/>
      <c r="AH51" s="33"/>
      <c r="AI51" s="32"/>
      <c r="AJ51" s="70"/>
      <c r="AK51" s="126"/>
      <c r="AM51" s="32"/>
      <c r="AN51" s="11"/>
      <c r="AO51" s="32"/>
      <c r="AP51" s="22"/>
      <c r="AQ51" s="67"/>
      <c r="AR51" s="50"/>
      <c r="AS51" s="50"/>
      <c r="AT51" s="63"/>
      <c r="AU51" s="12"/>
    </row>
    <row r="52" spans="1:47" ht="12.75">
      <c r="A52" s="8"/>
      <c r="B52" s="395"/>
      <c r="C52" s="601"/>
      <c r="D52" s="126"/>
      <c r="E52" s="126"/>
      <c r="F52" s="762"/>
      <c r="G52" s="33"/>
      <c r="H52" s="11"/>
      <c r="I52" s="22"/>
      <c r="J52" s="57"/>
      <c r="K52" s="126"/>
      <c r="L52" s="126"/>
      <c r="M52" s="31"/>
      <c r="N52" s="32"/>
      <c r="O52" s="11"/>
      <c r="P52" s="22"/>
      <c r="Q52" s="57"/>
      <c r="R52" s="126"/>
      <c r="S52" s="126"/>
      <c r="T52" s="31"/>
      <c r="U52" s="32"/>
      <c r="V52" s="6"/>
      <c r="W52" s="32"/>
      <c r="X52" s="57"/>
      <c r="Y52" s="126"/>
      <c r="Z52" s="39"/>
      <c r="AA52" s="32"/>
      <c r="AB52" s="11"/>
      <c r="AC52" s="32"/>
      <c r="AD52" s="57"/>
      <c r="AE52" s="126"/>
      <c r="AF52" s="752"/>
      <c r="AG52" s="33"/>
      <c r="AH52" s="33"/>
      <c r="AI52" s="32"/>
      <c r="AJ52" s="70"/>
      <c r="AK52" s="126"/>
      <c r="AM52" s="32"/>
      <c r="AN52" s="11"/>
      <c r="AO52" s="32"/>
      <c r="AP52" s="22"/>
      <c r="AQ52" s="67"/>
      <c r="AR52" s="50"/>
      <c r="AS52" s="50"/>
      <c r="AT52" s="63"/>
      <c r="AU52" s="12"/>
    </row>
    <row r="53" spans="1:47" s="42" customFormat="1" ht="12.75">
      <c r="A53" s="8"/>
      <c r="B53" s="866"/>
      <c r="C53" s="948"/>
      <c r="D53" s="127"/>
      <c r="E53" s="127"/>
      <c r="F53" s="758"/>
      <c r="G53" s="34"/>
      <c r="H53" s="19"/>
      <c r="J53" s="61"/>
      <c r="K53" s="127"/>
      <c r="L53" s="127"/>
      <c r="M53" s="384"/>
      <c r="N53" s="35"/>
      <c r="O53" s="19"/>
      <c r="Q53" s="61"/>
      <c r="R53" s="127"/>
      <c r="S53" s="127"/>
      <c r="T53" s="384"/>
      <c r="U53" s="35"/>
      <c r="V53" s="18"/>
      <c r="W53" s="35"/>
      <c r="X53" s="61"/>
      <c r="Y53" s="127"/>
      <c r="Z53" s="740"/>
      <c r="AA53" s="35"/>
      <c r="AB53" s="19"/>
      <c r="AC53" s="35"/>
      <c r="AD53" s="61"/>
      <c r="AE53" s="127"/>
      <c r="AF53" s="597"/>
      <c r="AG53" s="34"/>
      <c r="AH53" s="34"/>
      <c r="AI53" s="35"/>
      <c r="AJ53" s="206"/>
      <c r="AK53" s="127"/>
      <c r="AL53" s="740"/>
      <c r="AM53" s="35"/>
      <c r="AN53" s="19"/>
      <c r="AO53" s="35"/>
      <c r="AQ53" s="93"/>
      <c r="AR53" s="51"/>
      <c r="AS53" s="51"/>
      <c r="AT53" s="64"/>
      <c r="AU53" s="20"/>
    </row>
    <row r="54" spans="1:47" ht="12.75">
      <c r="A54" s="8"/>
      <c r="B54" s="395">
        <v>15</v>
      </c>
      <c r="C54" s="601" t="s">
        <v>117</v>
      </c>
      <c r="D54" s="126" t="s">
        <v>117</v>
      </c>
      <c r="E54" s="126" t="s">
        <v>486</v>
      </c>
      <c r="F54" s="255" t="s">
        <v>465</v>
      </c>
      <c r="G54" s="612" t="s">
        <v>316</v>
      </c>
      <c r="H54" s="613"/>
      <c r="I54" s="614"/>
      <c r="J54" s="615"/>
      <c r="K54" s="126"/>
      <c r="L54" s="126"/>
      <c r="M54" s="31"/>
      <c r="N54" s="32"/>
      <c r="O54" s="11"/>
      <c r="P54" s="22"/>
      <c r="Q54" s="57"/>
      <c r="R54" s="126"/>
      <c r="S54" s="126"/>
      <c r="T54" s="39"/>
      <c r="U54" s="32"/>
      <c r="V54" s="6"/>
      <c r="W54" s="32"/>
      <c r="X54" s="57"/>
      <c r="Y54" s="126" t="s">
        <v>117</v>
      </c>
      <c r="Z54" s="118" t="s">
        <v>479</v>
      </c>
      <c r="AA54" s="616" t="s">
        <v>363</v>
      </c>
      <c r="AB54" s="617" t="s">
        <v>386</v>
      </c>
      <c r="AC54" s="617">
        <v>16</v>
      </c>
      <c r="AD54" s="619">
        <v>150</v>
      </c>
      <c r="AE54" s="126"/>
      <c r="AF54" s="255"/>
      <c r="AG54" s="33"/>
      <c r="AH54" s="33"/>
      <c r="AI54" s="32"/>
      <c r="AJ54" s="70"/>
      <c r="AK54" s="126"/>
      <c r="AM54" s="32"/>
      <c r="AN54" s="11"/>
      <c r="AO54" s="32"/>
      <c r="AP54" s="22"/>
      <c r="AQ54" s="67"/>
      <c r="AR54" s="50"/>
      <c r="AS54" s="50"/>
      <c r="AT54" s="63"/>
      <c r="AU54" s="12"/>
    </row>
    <row r="55" spans="1:47" ht="12.75">
      <c r="A55" s="1247"/>
      <c r="B55" s="395"/>
      <c r="C55" s="601"/>
      <c r="D55" s="126"/>
      <c r="E55" s="126"/>
      <c r="F55" s="255" t="s">
        <v>242</v>
      </c>
      <c r="G55" s="1054" t="s">
        <v>129</v>
      </c>
      <c r="H55" s="613" t="s">
        <v>385</v>
      </c>
      <c r="I55" s="614">
        <v>14</v>
      </c>
      <c r="J55" s="615">
        <v>120</v>
      </c>
      <c r="K55" s="126"/>
      <c r="L55" s="126"/>
      <c r="M55" s="31"/>
      <c r="N55" s="32"/>
      <c r="O55" s="11"/>
      <c r="P55" s="22"/>
      <c r="Q55" s="57"/>
      <c r="R55" s="126"/>
      <c r="S55" s="126"/>
      <c r="T55" s="39"/>
      <c r="U55" s="32"/>
      <c r="V55" s="6"/>
      <c r="W55" s="32"/>
      <c r="X55" s="57"/>
      <c r="Y55" s="126"/>
      <c r="Z55" s="31"/>
      <c r="AA55" s="10"/>
      <c r="AB55" s="11"/>
      <c r="AC55" s="11"/>
      <c r="AD55" s="53"/>
      <c r="AE55" s="126"/>
      <c r="AF55" s="255"/>
      <c r="AG55" s="33"/>
      <c r="AH55" s="33"/>
      <c r="AI55" s="32"/>
      <c r="AJ55" s="70"/>
      <c r="AK55" s="126"/>
      <c r="AM55" s="32"/>
      <c r="AN55" s="11"/>
      <c r="AO55" s="32"/>
      <c r="AP55" s="22"/>
      <c r="AQ55" s="67"/>
      <c r="AR55" s="50"/>
      <c r="AS55" s="50"/>
      <c r="AT55" s="63"/>
      <c r="AU55" s="12"/>
    </row>
    <row r="56" spans="1:47" ht="12.75">
      <c r="A56" s="1247"/>
      <c r="B56" s="866"/>
      <c r="C56" s="948"/>
      <c r="D56" s="127"/>
      <c r="E56" s="127"/>
      <c r="F56" s="758"/>
      <c r="G56" s="34"/>
      <c r="H56" s="19"/>
      <c r="I56" s="42"/>
      <c r="J56" s="61"/>
      <c r="K56" s="127"/>
      <c r="L56" s="127"/>
      <c r="M56" s="384"/>
      <c r="N56" s="35"/>
      <c r="O56" s="19"/>
      <c r="P56" s="42"/>
      <c r="Q56" s="61"/>
      <c r="R56" s="127"/>
      <c r="S56" s="127"/>
      <c r="T56" s="39"/>
      <c r="U56" s="35"/>
      <c r="V56" s="18"/>
      <c r="W56" s="35"/>
      <c r="X56" s="61"/>
      <c r="Y56" s="127"/>
      <c r="Z56" s="384"/>
      <c r="AA56" s="35"/>
      <c r="AB56" s="19"/>
      <c r="AC56" s="35"/>
      <c r="AD56" s="61"/>
      <c r="AE56" s="127"/>
      <c r="AF56" s="597"/>
      <c r="AG56" s="34"/>
      <c r="AH56" s="34"/>
      <c r="AI56" s="35"/>
      <c r="AJ56" s="206"/>
      <c r="AK56" s="127"/>
      <c r="AL56" s="740"/>
      <c r="AM56" s="35"/>
      <c r="AN56" s="19"/>
      <c r="AO56" s="35"/>
      <c r="AP56" s="42"/>
      <c r="AQ56" s="93"/>
      <c r="AR56" s="51"/>
      <c r="AS56" s="51"/>
      <c r="AT56" s="64"/>
      <c r="AU56" s="20"/>
    </row>
    <row r="57" spans="1:47" ht="12.75">
      <c r="A57" s="1806" t="s">
        <v>490</v>
      </c>
      <c r="B57" s="1243">
        <v>16</v>
      </c>
      <c r="C57" s="1409" t="s">
        <v>119</v>
      </c>
      <c r="D57" s="126"/>
      <c r="E57" s="126"/>
      <c r="F57" s="255"/>
      <c r="G57" s="10"/>
      <c r="H57" s="11"/>
      <c r="I57" s="6"/>
      <c r="J57" s="53"/>
      <c r="K57" s="126" t="s">
        <v>119</v>
      </c>
      <c r="L57" s="126"/>
      <c r="M57" s="31" t="s">
        <v>432</v>
      </c>
      <c r="N57" s="841" t="s">
        <v>463</v>
      </c>
      <c r="O57" s="870" t="s">
        <v>120</v>
      </c>
      <c r="P57" s="871">
        <v>16</v>
      </c>
      <c r="Q57" s="1128">
        <v>1000</v>
      </c>
      <c r="R57" s="126" t="s">
        <v>119</v>
      </c>
      <c r="S57" s="126"/>
      <c r="T57" s="599" t="s">
        <v>295</v>
      </c>
      <c r="U57" s="33"/>
      <c r="V57" s="6"/>
      <c r="W57" s="32"/>
      <c r="X57" s="57"/>
      <c r="Y57" s="126"/>
      <c r="Z57" s="31"/>
      <c r="AA57" s="32"/>
      <c r="AB57" s="11"/>
      <c r="AC57" s="32"/>
      <c r="AD57" s="57"/>
      <c r="AE57" s="126"/>
      <c r="AF57" s="255"/>
      <c r="AG57" s="33"/>
      <c r="AH57" s="33"/>
      <c r="AI57" s="32"/>
      <c r="AJ57" s="70"/>
      <c r="AK57" s="126"/>
      <c r="AM57" s="32"/>
      <c r="AN57" s="11"/>
      <c r="AO57" s="32"/>
      <c r="AP57" s="22"/>
      <c r="AQ57" s="67"/>
      <c r="AR57" s="50"/>
      <c r="AS57" s="50"/>
      <c r="AT57" s="63"/>
      <c r="AU57" s="12"/>
    </row>
    <row r="58" spans="1:47" ht="12.75">
      <c r="A58" s="1247"/>
      <c r="B58" s="395"/>
      <c r="C58" s="601"/>
      <c r="D58" s="126"/>
      <c r="E58" s="126"/>
      <c r="F58" s="255"/>
      <c r="G58" s="15"/>
      <c r="H58" s="11"/>
      <c r="I58" s="6"/>
      <c r="J58" s="53"/>
      <c r="K58" s="126"/>
      <c r="L58" s="126"/>
      <c r="M58" s="31"/>
      <c r="N58" s="647" t="s">
        <v>424</v>
      </c>
      <c r="O58" s="648"/>
      <c r="P58" s="649"/>
      <c r="Q58" s="1079"/>
      <c r="R58" s="126"/>
      <c r="S58" s="126"/>
      <c r="T58" s="388"/>
      <c r="U58" s="33"/>
      <c r="V58" s="6"/>
      <c r="W58" s="32"/>
      <c r="X58" s="57"/>
      <c r="Y58" s="126"/>
      <c r="Z58" s="31"/>
      <c r="AA58" s="32"/>
      <c r="AB58" s="11"/>
      <c r="AC58" s="32"/>
      <c r="AD58" s="57"/>
      <c r="AE58" s="126"/>
      <c r="AF58" s="255"/>
      <c r="AG58" s="33"/>
      <c r="AH58" s="33"/>
      <c r="AI58" s="32"/>
      <c r="AJ58" s="70"/>
      <c r="AK58" s="126"/>
      <c r="AM58" s="32"/>
      <c r="AN58" s="11"/>
      <c r="AO58" s="32"/>
      <c r="AP58" s="22"/>
      <c r="AQ58" s="67"/>
      <c r="AR58" s="50"/>
      <c r="AS58" s="50"/>
      <c r="AT58" s="63"/>
      <c r="AU58" s="12"/>
    </row>
    <row r="59" spans="1:47" ht="12.75">
      <c r="A59" s="1247"/>
      <c r="B59" s="395"/>
      <c r="C59" s="601"/>
      <c r="D59" s="126"/>
      <c r="E59" s="126"/>
      <c r="F59" s="255"/>
      <c r="G59" s="15"/>
      <c r="H59" s="11"/>
      <c r="I59" s="6"/>
      <c r="J59" s="53"/>
      <c r="K59" s="126"/>
      <c r="L59" s="126"/>
      <c r="M59" s="31"/>
      <c r="N59" s="647" t="s">
        <v>122</v>
      </c>
      <c r="O59" s="648" t="s">
        <v>121</v>
      </c>
      <c r="P59" s="649">
        <v>18</v>
      </c>
      <c r="Q59" s="1079">
        <v>400</v>
      </c>
      <c r="R59" s="126"/>
      <c r="S59" s="126"/>
      <c r="T59" s="388"/>
      <c r="U59" s="33"/>
      <c r="V59" s="6"/>
      <c r="W59" s="32"/>
      <c r="X59" s="57"/>
      <c r="Y59" s="126"/>
      <c r="Z59" s="31"/>
      <c r="AA59" s="32"/>
      <c r="AB59" s="11"/>
      <c r="AC59" s="32"/>
      <c r="AD59" s="57"/>
      <c r="AE59" s="126"/>
      <c r="AF59" s="255"/>
      <c r="AG59" s="33"/>
      <c r="AH59" s="33"/>
      <c r="AI59" s="32"/>
      <c r="AJ59" s="70"/>
      <c r="AK59" s="126"/>
      <c r="AM59" s="32"/>
      <c r="AN59" s="11"/>
      <c r="AO59" s="32"/>
      <c r="AP59" s="22"/>
      <c r="AQ59" s="67"/>
      <c r="AR59" s="50"/>
      <c r="AS59" s="50"/>
      <c r="AT59" s="63"/>
      <c r="AU59" s="12"/>
    </row>
    <row r="60" spans="1:47" ht="12.75">
      <c r="A60" s="1247"/>
      <c r="B60" s="395"/>
      <c r="C60" s="601"/>
      <c r="D60" s="126"/>
      <c r="E60" s="126"/>
      <c r="F60" s="255"/>
      <c r="G60" s="15"/>
      <c r="H60" s="11"/>
      <c r="I60" s="6"/>
      <c r="J60" s="53"/>
      <c r="K60" s="126"/>
      <c r="L60" s="126"/>
      <c r="M60" s="31"/>
      <c r="N60" s="660" t="s">
        <v>76</v>
      </c>
      <c r="O60" s="661"/>
      <c r="P60" s="662"/>
      <c r="Q60" s="1076"/>
      <c r="R60" s="126"/>
      <c r="S60" s="126"/>
      <c r="T60" s="388"/>
      <c r="U60" s="33"/>
      <c r="V60" s="6"/>
      <c r="W60" s="32"/>
      <c r="X60" s="57"/>
      <c r="Y60" s="126"/>
      <c r="Z60" s="31"/>
      <c r="AA60" s="32"/>
      <c r="AB60" s="11"/>
      <c r="AC60" s="32"/>
      <c r="AD60" s="57"/>
      <c r="AE60" s="126"/>
      <c r="AF60" s="255"/>
      <c r="AG60" s="33"/>
      <c r="AH60" s="33"/>
      <c r="AI60" s="32"/>
      <c r="AJ60" s="70"/>
      <c r="AK60" s="126"/>
      <c r="AM60" s="32"/>
      <c r="AN60" s="11"/>
      <c r="AO60" s="32"/>
      <c r="AP60" s="22"/>
      <c r="AQ60" s="67"/>
      <c r="AR60" s="50"/>
      <c r="AS60" s="50"/>
      <c r="AT60" s="63"/>
      <c r="AU60" s="12"/>
    </row>
    <row r="61" spans="1:47" ht="12.75">
      <c r="A61" s="8"/>
      <c r="B61" s="395"/>
      <c r="C61" s="601"/>
      <c r="D61" s="126"/>
      <c r="E61" s="126"/>
      <c r="F61" s="255"/>
      <c r="G61" s="15"/>
      <c r="H61" s="11"/>
      <c r="I61" s="6"/>
      <c r="J61" s="53"/>
      <c r="K61" s="126"/>
      <c r="L61" s="126"/>
      <c r="M61" s="31"/>
      <c r="N61" s="660" t="s">
        <v>111</v>
      </c>
      <c r="O61" s="661" t="s">
        <v>110</v>
      </c>
      <c r="P61" s="662">
        <v>18</v>
      </c>
      <c r="Q61" s="1076">
        <v>250</v>
      </c>
      <c r="R61" s="126"/>
      <c r="S61" s="126"/>
      <c r="T61" s="388"/>
      <c r="U61" s="33"/>
      <c r="V61" s="6"/>
      <c r="W61" s="32"/>
      <c r="X61" s="57"/>
      <c r="Y61" s="126"/>
      <c r="Z61" s="31"/>
      <c r="AA61" s="32"/>
      <c r="AB61" s="11"/>
      <c r="AC61" s="32"/>
      <c r="AD61" s="57"/>
      <c r="AE61" s="126"/>
      <c r="AF61" s="255"/>
      <c r="AG61" s="33"/>
      <c r="AH61" s="33"/>
      <c r="AI61" s="32"/>
      <c r="AJ61" s="70"/>
      <c r="AK61" s="126"/>
      <c r="AM61" s="32"/>
      <c r="AN61" s="11"/>
      <c r="AO61" s="32"/>
      <c r="AP61" s="22"/>
      <c r="AQ61" s="67"/>
      <c r="AR61" s="50"/>
      <c r="AS61" s="50"/>
      <c r="AT61" s="63"/>
      <c r="AU61" s="12"/>
    </row>
    <row r="62" spans="1:47" ht="12.75">
      <c r="A62" s="8"/>
      <c r="B62" s="395"/>
      <c r="C62" s="601"/>
      <c r="D62" s="126"/>
      <c r="E62" s="126"/>
      <c r="F62" s="255"/>
      <c r="G62" s="15"/>
      <c r="H62" s="11"/>
      <c r="I62" s="6"/>
      <c r="J62" s="53"/>
      <c r="K62" s="126"/>
      <c r="L62" s="126"/>
      <c r="M62" s="31"/>
      <c r="N62" s="647" t="s">
        <v>391</v>
      </c>
      <c r="O62" s="648"/>
      <c r="P62" s="649"/>
      <c r="Q62" s="1079"/>
      <c r="R62" s="126"/>
      <c r="S62" s="126"/>
      <c r="T62" s="388"/>
      <c r="U62" s="33"/>
      <c r="V62" s="6"/>
      <c r="W62" s="32"/>
      <c r="X62" s="57"/>
      <c r="Y62" s="126"/>
      <c r="Z62" s="31"/>
      <c r="AA62" s="32"/>
      <c r="AB62" s="11"/>
      <c r="AC62" s="32"/>
      <c r="AD62" s="57"/>
      <c r="AE62" s="126"/>
      <c r="AF62" s="255"/>
      <c r="AG62" s="33"/>
      <c r="AH62" s="33"/>
      <c r="AI62" s="32"/>
      <c r="AJ62" s="70"/>
      <c r="AK62" s="126"/>
      <c r="AM62" s="32"/>
      <c r="AN62" s="11"/>
      <c r="AO62" s="32"/>
      <c r="AP62" s="22"/>
      <c r="AQ62" s="67"/>
      <c r="AR62" s="50"/>
      <c r="AS62" s="50"/>
      <c r="AT62" s="63"/>
      <c r="AU62" s="12"/>
    </row>
    <row r="63" spans="1:47" ht="12.75">
      <c r="A63" s="8"/>
      <c r="B63" s="395"/>
      <c r="C63" s="601"/>
      <c r="D63" s="126"/>
      <c r="E63" s="126"/>
      <c r="F63" s="255"/>
      <c r="G63" s="15"/>
      <c r="H63" s="11"/>
      <c r="I63" s="6"/>
      <c r="J63" s="53"/>
      <c r="K63" s="126"/>
      <c r="L63" s="126"/>
      <c r="M63" s="31"/>
      <c r="N63" s="647" t="s">
        <v>259</v>
      </c>
      <c r="O63" s="648" t="s">
        <v>110</v>
      </c>
      <c r="P63" s="649">
        <v>25</v>
      </c>
      <c r="Q63" s="1079">
        <v>250</v>
      </c>
      <c r="R63" s="126"/>
      <c r="S63" s="126"/>
      <c r="T63" s="975"/>
      <c r="U63" s="33"/>
      <c r="V63" s="6"/>
      <c r="W63" s="32"/>
      <c r="X63" s="57"/>
      <c r="Y63" s="126"/>
      <c r="Z63" s="31"/>
      <c r="AA63" s="32"/>
      <c r="AB63" s="11"/>
      <c r="AC63" s="32"/>
      <c r="AD63" s="57"/>
      <c r="AE63" s="126"/>
      <c r="AF63" s="255"/>
      <c r="AG63" s="33"/>
      <c r="AH63" s="33"/>
      <c r="AI63" s="32"/>
      <c r="AJ63" s="70"/>
      <c r="AK63" s="126"/>
      <c r="AM63" s="32"/>
      <c r="AN63" s="11"/>
      <c r="AO63" s="32"/>
      <c r="AP63" s="22"/>
      <c r="AQ63" s="67"/>
      <c r="AR63" s="50"/>
      <c r="AS63" s="50"/>
      <c r="AT63" s="63"/>
      <c r="AU63" s="12"/>
    </row>
    <row r="64" spans="1:47" ht="12.75">
      <c r="A64" s="8"/>
      <c r="B64" s="395"/>
      <c r="C64" s="601"/>
      <c r="D64" s="126"/>
      <c r="E64" s="126"/>
      <c r="F64" s="255"/>
      <c r="G64" s="15"/>
      <c r="H64" s="11"/>
      <c r="I64" s="6"/>
      <c r="J64" s="53"/>
      <c r="K64" s="126"/>
      <c r="L64" s="126"/>
      <c r="M64" s="31"/>
      <c r="N64" s="647" t="s">
        <v>93</v>
      </c>
      <c r="O64" s="648"/>
      <c r="P64" s="649"/>
      <c r="Q64" s="1079"/>
      <c r="R64" s="126"/>
      <c r="S64" s="126"/>
      <c r="T64" s="975"/>
      <c r="U64" s="33"/>
      <c r="V64" s="6"/>
      <c r="W64" s="32"/>
      <c r="X64" s="57"/>
      <c r="Y64" s="126"/>
      <c r="Z64" s="31"/>
      <c r="AA64" s="32"/>
      <c r="AB64" s="11"/>
      <c r="AC64" s="32"/>
      <c r="AD64" s="57"/>
      <c r="AE64" s="126"/>
      <c r="AF64" s="255"/>
      <c r="AG64" s="33"/>
      <c r="AH64" s="33"/>
      <c r="AI64" s="32"/>
      <c r="AJ64" s="70"/>
      <c r="AK64" s="126"/>
      <c r="AM64" s="32"/>
      <c r="AN64" s="11"/>
      <c r="AO64" s="32"/>
      <c r="AP64" s="22"/>
      <c r="AQ64" s="67"/>
      <c r="AR64" s="50"/>
      <c r="AS64" s="50"/>
      <c r="AT64" s="63"/>
      <c r="AU64" s="12"/>
    </row>
    <row r="65" spans="1:47" ht="12.75">
      <c r="A65" s="8"/>
      <c r="B65" s="866"/>
      <c r="C65" s="948"/>
      <c r="D65" s="137"/>
      <c r="E65" s="127"/>
      <c r="F65" s="255"/>
      <c r="G65" s="34"/>
      <c r="H65" s="19"/>
      <c r="I65" s="42"/>
      <c r="J65" s="61"/>
      <c r="K65" s="127"/>
      <c r="L65" s="127"/>
      <c r="M65" s="384"/>
      <c r="N65" s="813" t="s">
        <v>111</v>
      </c>
      <c r="O65" s="815" t="s">
        <v>386</v>
      </c>
      <c r="P65" s="814">
        <v>16</v>
      </c>
      <c r="Q65" s="816">
        <v>150</v>
      </c>
      <c r="R65" s="127"/>
      <c r="S65" s="127"/>
      <c r="T65" s="389"/>
      <c r="U65" s="30"/>
      <c r="V65" s="18"/>
      <c r="W65" s="19"/>
      <c r="X65" s="56"/>
      <c r="Y65" s="127"/>
      <c r="Z65" s="384"/>
      <c r="AA65" s="35"/>
      <c r="AB65" s="19"/>
      <c r="AC65" s="35"/>
      <c r="AD65" s="61"/>
      <c r="AE65" s="127"/>
      <c r="AF65" s="597"/>
      <c r="AG65" s="34"/>
      <c r="AH65" s="34"/>
      <c r="AI65" s="35"/>
      <c r="AJ65" s="206"/>
      <c r="AK65" s="127"/>
      <c r="AL65" s="740"/>
      <c r="AM65" s="35"/>
      <c r="AN65" s="19"/>
      <c r="AO65" s="35"/>
      <c r="AP65" s="42"/>
      <c r="AQ65" s="93"/>
      <c r="AR65" s="51"/>
      <c r="AS65" s="51"/>
      <c r="AT65" s="64"/>
      <c r="AU65" s="20"/>
    </row>
    <row r="66" spans="1:47" ht="12.75">
      <c r="A66" s="8"/>
      <c r="B66" s="395">
        <v>17</v>
      </c>
      <c r="C66" s="601" t="s">
        <v>123</v>
      </c>
      <c r="D66" s="126" t="s">
        <v>123</v>
      </c>
      <c r="E66" s="126"/>
      <c r="F66" s="387" t="s">
        <v>124</v>
      </c>
      <c r="G66" s="15"/>
      <c r="H66" s="11"/>
      <c r="I66" s="6"/>
      <c r="J66" s="53"/>
      <c r="K66" s="126"/>
      <c r="L66" s="126"/>
      <c r="M66" s="31"/>
      <c r="N66" s="10"/>
      <c r="O66" s="11"/>
      <c r="P66" s="6"/>
      <c r="Q66" s="53"/>
      <c r="R66" s="126"/>
      <c r="S66" s="126"/>
      <c r="T66" s="31"/>
      <c r="U66" s="32"/>
      <c r="V66" s="6"/>
      <c r="W66" s="32"/>
      <c r="X66" s="57"/>
      <c r="Y66" s="126"/>
      <c r="Z66" s="31"/>
      <c r="AA66" s="32"/>
      <c r="AB66" s="11"/>
      <c r="AC66" s="32"/>
      <c r="AD66" s="57"/>
      <c r="AE66" s="126"/>
      <c r="AF66" s="255"/>
      <c r="AG66" s="33"/>
      <c r="AH66" s="33"/>
      <c r="AI66" s="32"/>
      <c r="AJ66" s="70"/>
      <c r="AK66" s="126" t="s">
        <v>123</v>
      </c>
      <c r="AL66" s="118" t="s">
        <v>125</v>
      </c>
      <c r="AM66" s="10" t="s">
        <v>232</v>
      </c>
      <c r="AN66" s="11"/>
      <c r="AO66" s="11"/>
      <c r="AP66" s="6"/>
      <c r="AQ66" s="67"/>
      <c r="AR66" s="50"/>
      <c r="AS66" s="50"/>
      <c r="AT66" s="63"/>
      <c r="AU66" s="12"/>
    </row>
    <row r="67" spans="1:47" ht="12.75">
      <c r="A67" s="8"/>
      <c r="B67" s="395"/>
      <c r="C67" s="601"/>
      <c r="D67" s="126"/>
      <c r="E67" s="126"/>
      <c r="F67" s="388"/>
      <c r="G67" s="33"/>
      <c r="H67" s="11"/>
      <c r="I67" s="22"/>
      <c r="J67" s="57"/>
      <c r="K67" s="126"/>
      <c r="L67" s="126"/>
      <c r="M67" s="31"/>
      <c r="N67" s="10"/>
      <c r="O67" s="11"/>
      <c r="P67" s="6"/>
      <c r="Q67" s="53"/>
      <c r="R67" s="126"/>
      <c r="S67" s="126"/>
      <c r="T67" s="31"/>
      <c r="U67" s="32"/>
      <c r="V67" s="6"/>
      <c r="W67" s="11"/>
      <c r="X67" s="53"/>
      <c r="Y67" s="126"/>
      <c r="Z67" s="31"/>
      <c r="AA67" s="32"/>
      <c r="AB67" s="11"/>
      <c r="AC67" s="32"/>
      <c r="AD67" s="57"/>
      <c r="AE67" s="126"/>
      <c r="AF67" s="255"/>
      <c r="AG67" s="33"/>
      <c r="AH67" s="33"/>
      <c r="AI67" s="32"/>
      <c r="AJ67" s="70"/>
      <c r="AK67" s="126"/>
      <c r="AL67" s="118"/>
      <c r="AM67" s="10" t="s">
        <v>165</v>
      </c>
      <c r="AN67" s="11" t="s">
        <v>385</v>
      </c>
      <c r="AO67" s="11">
        <v>14</v>
      </c>
      <c r="AP67" s="50" t="s">
        <v>315</v>
      </c>
      <c r="AQ67" s="67"/>
      <c r="AR67" s="50"/>
      <c r="AS67" s="50"/>
      <c r="AT67" s="63"/>
      <c r="AU67" s="12"/>
    </row>
    <row r="68" spans="1:47" ht="13.5" thickBot="1">
      <c r="A68" s="8"/>
      <c r="B68" s="907"/>
      <c r="C68" s="949"/>
      <c r="D68" s="128"/>
      <c r="E68" s="128"/>
      <c r="F68" s="977"/>
      <c r="G68" s="92"/>
      <c r="H68" s="79"/>
      <c r="I68" s="105"/>
      <c r="J68" s="106"/>
      <c r="K68" s="135"/>
      <c r="L68" s="128"/>
      <c r="M68" s="385"/>
      <c r="N68" s="78"/>
      <c r="O68" s="79"/>
      <c r="P68" s="77"/>
      <c r="Q68" s="76"/>
      <c r="R68" s="135"/>
      <c r="S68" s="128"/>
      <c r="T68" s="598"/>
      <c r="U68" s="78"/>
      <c r="V68" s="77"/>
      <c r="W68" s="79"/>
      <c r="X68" s="76"/>
      <c r="Y68" s="128"/>
      <c r="Z68" s="385"/>
      <c r="AA68" s="91"/>
      <c r="AB68" s="79"/>
      <c r="AC68" s="91"/>
      <c r="AD68" s="106"/>
      <c r="AE68" s="128"/>
      <c r="AF68" s="598"/>
      <c r="AG68" s="92"/>
      <c r="AH68" s="92"/>
      <c r="AI68" s="91"/>
      <c r="AJ68" s="207"/>
      <c r="AK68" s="128" t="s">
        <v>123</v>
      </c>
      <c r="AL68" s="385" t="s">
        <v>298</v>
      </c>
      <c r="AM68" s="91"/>
      <c r="AN68" s="79"/>
      <c r="AO68" s="91"/>
      <c r="AP68" s="105"/>
      <c r="AQ68" s="87"/>
      <c r="AR68" s="80"/>
      <c r="AS68" s="83"/>
      <c r="AT68" s="83"/>
      <c r="AU68" s="84"/>
    </row>
    <row r="69" spans="1:47" ht="13.5" thickTop="1">
      <c r="A69" s="8"/>
      <c r="B69" s="395">
        <v>18</v>
      </c>
      <c r="C69" s="601" t="s">
        <v>126</v>
      </c>
      <c r="D69" s="126"/>
      <c r="E69" s="126"/>
      <c r="F69" s="255"/>
      <c r="G69" s="10"/>
      <c r="H69" s="11"/>
      <c r="I69" s="6"/>
      <c r="J69" s="53"/>
      <c r="K69" s="126"/>
      <c r="L69" s="126"/>
      <c r="M69" s="31"/>
      <c r="N69" s="10"/>
      <c r="O69" s="11"/>
      <c r="P69" s="6"/>
      <c r="Q69" s="53"/>
      <c r="R69" s="126"/>
      <c r="S69" s="126"/>
      <c r="T69" s="31"/>
      <c r="U69" s="32"/>
      <c r="V69" s="6"/>
      <c r="W69" s="32"/>
      <c r="X69" s="57"/>
      <c r="Y69" s="126"/>
      <c r="Z69" s="31"/>
      <c r="AA69" s="32"/>
      <c r="AB69" s="11"/>
      <c r="AC69" s="32"/>
      <c r="AD69" s="57"/>
      <c r="AE69" s="126" t="s">
        <v>126</v>
      </c>
      <c r="AF69" s="255" t="s">
        <v>289</v>
      </c>
      <c r="AG69" s="33"/>
      <c r="AH69" s="33"/>
      <c r="AI69" s="32"/>
      <c r="AJ69" s="70"/>
      <c r="AK69" s="126"/>
      <c r="AM69" s="32"/>
      <c r="AN69" s="11"/>
      <c r="AO69" s="32"/>
      <c r="AP69" s="22"/>
      <c r="AQ69" s="219"/>
      <c r="AR69" s="213"/>
      <c r="AS69" s="219"/>
      <c r="AT69" s="124"/>
      <c r="AU69" s="226"/>
    </row>
    <row r="70" spans="1:47" ht="12.75">
      <c r="A70" s="8" t="s">
        <v>335</v>
      </c>
      <c r="B70" s="395"/>
      <c r="C70" s="601"/>
      <c r="D70" s="126"/>
      <c r="E70" s="126"/>
      <c r="F70" s="255"/>
      <c r="G70" s="10"/>
      <c r="H70" s="11"/>
      <c r="I70" s="6"/>
      <c r="J70" s="53"/>
      <c r="K70" s="126"/>
      <c r="L70" s="126"/>
      <c r="M70" s="31"/>
      <c r="N70" s="10"/>
      <c r="O70" s="11"/>
      <c r="P70" s="6"/>
      <c r="Q70" s="53"/>
      <c r="R70" s="126"/>
      <c r="S70" s="126"/>
      <c r="T70" s="31"/>
      <c r="U70" s="32"/>
      <c r="V70" s="6"/>
      <c r="W70" s="11"/>
      <c r="X70" s="53"/>
      <c r="Y70" s="126"/>
      <c r="Z70" s="31"/>
      <c r="AA70" s="32"/>
      <c r="AB70" s="11"/>
      <c r="AC70" s="32"/>
      <c r="AD70" s="57"/>
      <c r="AE70" s="126"/>
      <c r="AF70" s="255"/>
      <c r="AG70" s="33"/>
      <c r="AH70" s="33"/>
      <c r="AI70" s="32"/>
      <c r="AJ70" s="70"/>
      <c r="AK70" s="126"/>
      <c r="AM70" s="32"/>
      <c r="AN70" s="11"/>
      <c r="AO70" s="32"/>
      <c r="AP70" s="22"/>
      <c r="AQ70" s="67"/>
      <c r="AR70" s="50"/>
      <c r="AS70" s="6"/>
      <c r="AT70" s="63"/>
      <c r="AU70" s="12"/>
    </row>
    <row r="71" spans="1:47" ht="12.75">
      <c r="A71" s="8"/>
      <c r="B71" s="866"/>
      <c r="C71" s="948"/>
      <c r="D71" s="127"/>
      <c r="E71" s="127"/>
      <c r="F71" s="597"/>
      <c r="G71" s="34"/>
      <c r="H71" s="19"/>
      <c r="I71" s="42"/>
      <c r="J71" s="61"/>
      <c r="K71" s="127"/>
      <c r="L71" s="127"/>
      <c r="M71" s="384"/>
      <c r="N71" s="17"/>
      <c r="O71" s="19"/>
      <c r="P71" s="18"/>
      <c r="Q71" s="56"/>
      <c r="R71" s="127"/>
      <c r="S71" s="127"/>
      <c r="T71" s="384"/>
      <c r="U71" s="35"/>
      <c r="V71" s="18"/>
      <c r="W71" s="19"/>
      <c r="X71" s="56"/>
      <c r="Y71" s="127"/>
      <c r="Z71" s="384"/>
      <c r="AA71" s="35"/>
      <c r="AB71" s="19"/>
      <c r="AC71" s="35"/>
      <c r="AD71" s="61"/>
      <c r="AE71" s="127"/>
      <c r="AF71" s="597"/>
      <c r="AG71" s="34"/>
      <c r="AH71" s="34"/>
      <c r="AI71" s="35"/>
      <c r="AJ71" s="206"/>
      <c r="AK71" s="127"/>
      <c r="AL71" s="740"/>
      <c r="AM71" s="35"/>
      <c r="AN71" s="19"/>
      <c r="AO71" s="35"/>
      <c r="AP71" s="42"/>
      <c r="AQ71" s="93"/>
      <c r="AR71" s="51"/>
      <c r="AS71" s="18"/>
      <c r="AT71" s="64"/>
      <c r="AU71" s="20"/>
    </row>
    <row r="72" spans="1:47" ht="12.75">
      <c r="A72" s="8"/>
      <c r="B72" s="395">
        <v>19</v>
      </c>
      <c r="C72" s="601" t="s">
        <v>109</v>
      </c>
      <c r="D72" s="126"/>
      <c r="E72" s="126"/>
      <c r="F72" s="255"/>
      <c r="G72" s="33"/>
      <c r="H72" s="11"/>
      <c r="I72" s="22"/>
      <c r="J72" s="57"/>
      <c r="K72" s="126" t="s">
        <v>109</v>
      </c>
      <c r="L72" s="126"/>
      <c r="M72" s="31" t="s">
        <v>432</v>
      </c>
      <c r="N72" s="10"/>
      <c r="O72" s="11"/>
      <c r="P72" s="6"/>
      <c r="Q72" s="53"/>
      <c r="R72" s="126"/>
      <c r="S72" s="126"/>
      <c r="T72" s="31"/>
      <c r="U72" s="32"/>
      <c r="V72" s="6"/>
      <c r="W72" s="11"/>
      <c r="X72" s="53"/>
      <c r="Y72" s="126"/>
      <c r="Z72" s="31"/>
      <c r="AA72" s="32"/>
      <c r="AB72" s="11"/>
      <c r="AC72" s="32"/>
      <c r="AD72" s="57"/>
      <c r="AE72" s="126"/>
      <c r="AF72" s="255"/>
      <c r="AG72" s="33"/>
      <c r="AH72" s="33"/>
      <c r="AI72" s="32"/>
      <c r="AJ72" s="70"/>
      <c r="AK72" s="126"/>
      <c r="AM72" s="32"/>
      <c r="AN72" s="11"/>
      <c r="AO72" s="32"/>
      <c r="AP72" s="22"/>
      <c r="AQ72" s="67"/>
      <c r="AR72" s="50"/>
      <c r="AS72" s="6"/>
      <c r="AT72" s="63"/>
      <c r="AU72" s="12"/>
    </row>
    <row r="73" spans="1:47" ht="12.75">
      <c r="A73" s="8"/>
      <c r="B73" s="395"/>
      <c r="C73" s="601"/>
      <c r="D73" s="126"/>
      <c r="E73" s="126"/>
      <c r="F73" s="255"/>
      <c r="G73" s="33"/>
      <c r="H73" s="11"/>
      <c r="I73" s="22"/>
      <c r="J73" s="57"/>
      <c r="K73" s="126"/>
      <c r="L73" s="126"/>
      <c r="M73" s="31"/>
      <c r="N73" s="10"/>
      <c r="O73" s="11"/>
      <c r="P73" s="6"/>
      <c r="Q73" s="53"/>
      <c r="R73" s="126"/>
      <c r="S73" s="126"/>
      <c r="T73" s="31"/>
      <c r="U73" s="32"/>
      <c r="V73" s="6"/>
      <c r="W73" s="11"/>
      <c r="X73" s="53"/>
      <c r="Y73" s="126"/>
      <c r="Z73" s="31"/>
      <c r="AA73" s="32"/>
      <c r="AB73" s="11"/>
      <c r="AC73" s="32"/>
      <c r="AD73" s="57"/>
      <c r="AE73" s="126"/>
      <c r="AF73" s="255"/>
      <c r="AG73" s="33"/>
      <c r="AH73" s="33"/>
      <c r="AI73" s="32"/>
      <c r="AJ73" s="70"/>
      <c r="AK73" s="126"/>
      <c r="AM73" s="32"/>
      <c r="AN73" s="11"/>
      <c r="AO73" s="32"/>
      <c r="AP73" s="22"/>
      <c r="AQ73" s="67"/>
      <c r="AR73" s="50"/>
      <c r="AS73" s="6"/>
      <c r="AT73" s="63"/>
      <c r="AU73" s="12"/>
    </row>
    <row r="74" spans="1:47" ht="12.75">
      <c r="A74" s="8"/>
      <c r="B74" s="866"/>
      <c r="C74" s="948"/>
      <c r="D74" s="127"/>
      <c r="E74" s="127"/>
      <c r="F74" s="597"/>
      <c r="G74" s="34"/>
      <c r="H74" s="19"/>
      <c r="I74" s="42"/>
      <c r="J74" s="61"/>
      <c r="K74" s="127"/>
      <c r="L74" s="127"/>
      <c r="M74" s="384"/>
      <c r="N74" s="17"/>
      <c r="O74" s="19"/>
      <c r="P74" s="18"/>
      <c r="Q74" s="56"/>
      <c r="R74" s="127"/>
      <c r="S74" s="127"/>
      <c r="T74" s="384"/>
      <c r="U74" s="35"/>
      <c r="V74" s="18"/>
      <c r="W74" s="19"/>
      <c r="X74" s="56"/>
      <c r="Y74" s="127"/>
      <c r="Z74" s="384"/>
      <c r="AA74" s="35"/>
      <c r="AB74" s="19"/>
      <c r="AC74" s="35"/>
      <c r="AD74" s="61"/>
      <c r="AE74" s="127"/>
      <c r="AF74" s="597"/>
      <c r="AG74" s="34"/>
      <c r="AH74" s="34"/>
      <c r="AI74" s="35"/>
      <c r="AJ74" s="206"/>
      <c r="AK74" s="127"/>
      <c r="AL74" s="740"/>
      <c r="AM74" s="35"/>
      <c r="AN74" s="19"/>
      <c r="AO74" s="35"/>
      <c r="AP74" s="42"/>
      <c r="AQ74" s="93"/>
      <c r="AR74" s="51"/>
      <c r="AS74" s="18"/>
      <c r="AT74" s="64"/>
      <c r="AU74" s="20"/>
    </row>
    <row r="75" spans="1:47" ht="12.75">
      <c r="A75" s="193"/>
      <c r="B75" s="395">
        <v>20</v>
      </c>
      <c r="C75" s="601" t="s">
        <v>112</v>
      </c>
      <c r="D75" s="126" t="s">
        <v>112</v>
      </c>
      <c r="E75" s="126"/>
      <c r="F75" s="255" t="s">
        <v>124</v>
      </c>
      <c r="G75" s="10"/>
      <c r="H75" s="11"/>
      <c r="I75" s="6"/>
      <c r="J75" s="53"/>
      <c r="K75" s="126"/>
      <c r="L75" s="126"/>
      <c r="M75" s="31"/>
      <c r="N75" s="10"/>
      <c r="O75" s="11"/>
      <c r="P75" s="6"/>
      <c r="Q75" s="53"/>
      <c r="R75" s="126"/>
      <c r="S75" s="126"/>
      <c r="T75" s="31"/>
      <c r="U75" s="32"/>
      <c r="V75" s="6"/>
      <c r="W75" s="11"/>
      <c r="X75" s="53"/>
      <c r="Y75" s="126"/>
      <c r="Z75" s="31"/>
      <c r="AA75" s="32"/>
      <c r="AB75" s="11"/>
      <c r="AC75" s="32"/>
      <c r="AD75" s="57"/>
      <c r="AE75" s="126"/>
      <c r="AF75" s="255"/>
      <c r="AG75" s="33"/>
      <c r="AH75" s="33"/>
      <c r="AI75" s="32"/>
      <c r="AJ75" s="70"/>
      <c r="AK75" s="126"/>
      <c r="AM75" s="32"/>
      <c r="AN75" s="11"/>
      <c r="AO75" s="32"/>
      <c r="AP75" s="22"/>
      <c r="AQ75" s="67"/>
      <c r="AR75" s="50"/>
      <c r="AS75" s="6"/>
      <c r="AT75" s="63"/>
      <c r="AU75" s="12"/>
    </row>
    <row r="76" spans="1:47" ht="12.75">
      <c r="A76" s="193"/>
      <c r="B76" s="395"/>
      <c r="C76" s="601"/>
      <c r="D76" s="126"/>
      <c r="E76" s="126"/>
      <c r="F76" s="255"/>
      <c r="G76" s="10"/>
      <c r="H76" s="11"/>
      <c r="I76" s="6"/>
      <c r="J76" s="53"/>
      <c r="K76" s="126"/>
      <c r="L76" s="126"/>
      <c r="M76" s="31"/>
      <c r="N76" s="10"/>
      <c r="O76" s="11"/>
      <c r="P76" s="6"/>
      <c r="Q76" s="53"/>
      <c r="R76" s="126"/>
      <c r="S76" s="126"/>
      <c r="T76" s="31"/>
      <c r="U76" s="32"/>
      <c r="V76" s="6"/>
      <c r="W76" s="395"/>
      <c r="X76" s="53"/>
      <c r="Y76" s="126"/>
      <c r="Z76" s="31"/>
      <c r="AA76" s="32"/>
      <c r="AB76" s="11"/>
      <c r="AC76" s="32"/>
      <c r="AD76" s="57"/>
      <c r="AE76" s="126"/>
      <c r="AF76" s="255"/>
      <c r="AG76" s="33"/>
      <c r="AH76" s="33"/>
      <c r="AI76" s="32"/>
      <c r="AJ76" s="70"/>
      <c r="AK76" s="126"/>
      <c r="AM76" s="32"/>
      <c r="AN76" s="11"/>
      <c r="AO76" s="32"/>
      <c r="AP76" s="22"/>
      <c r="AQ76" s="67"/>
      <c r="AR76" s="50"/>
      <c r="AS76" s="6"/>
      <c r="AT76" s="63"/>
      <c r="AU76" s="12"/>
    </row>
    <row r="77" spans="1:47" ht="12.75">
      <c r="A77" s="193"/>
      <c r="B77" s="866"/>
      <c r="C77" s="948"/>
      <c r="D77" s="127"/>
      <c r="E77" s="127"/>
      <c r="F77" s="597"/>
      <c r="G77" s="34"/>
      <c r="H77" s="19"/>
      <c r="I77" s="42"/>
      <c r="J77" s="61"/>
      <c r="K77" s="127"/>
      <c r="L77" s="127"/>
      <c r="M77" s="384"/>
      <c r="N77" s="17"/>
      <c r="O77" s="19"/>
      <c r="P77" s="18"/>
      <c r="Q77" s="56"/>
      <c r="R77" s="127"/>
      <c r="S77" s="127"/>
      <c r="T77" s="384"/>
      <c r="U77" s="35"/>
      <c r="V77" s="18"/>
      <c r="W77" s="19"/>
      <c r="X77" s="56"/>
      <c r="Y77" s="127"/>
      <c r="Z77" s="384"/>
      <c r="AA77" s="35"/>
      <c r="AB77" s="19"/>
      <c r="AC77" s="35"/>
      <c r="AD77" s="61"/>
      <c r="AE77" s="127"/>
      <c r="AF77" s="597"/>
      <c r="AG77" s="34"/>
      <c r="AH77" s="34"/>
      <c r="AI77" s="35"/>
      <c r="AJ77" s="206"/>
      <c r="AK77" s="127"/>
      <c r="AL77" s="740"/>
      <c r="AM77" s="35"/>
      <c r="AN77" s="19"/>
      <c r="AO77" s="35"/>
      <c r="AP77" s="42"/>
      <c r="AQ77" s="93"/>
      <c r="AR77" s="51"/>
      <c r="AS77" s="18"/>
      <c r="AT77" s="64"/>
      <c r="AU77" s="20"/>
    </row>
    <row r="78" spans="1:47" ht="12.75">
      <c r="A78" s="193"/>
      <c r="B78" s="395">
        <v>21</v>
      </c>
      <c r="C78" s="601" t="s">
        <v>115</v>
      </c>
      <c r="D78" s="126"/>
      <c r="E78" s="126"/>
      <c r="F78" s="255"/>
      <c r="G78" s="10"/>
      <c r="H78" s="11"/>
      <c r="I78" s="6"/>
      <c r="J78" s="53"/>
      <c r="K78" s="126"/>
      <c r="L78" s="126"/>
      <c r="M78" s="31"/>
      <c r="N78" s="10"/>
      <c r="O78" s="11"/>
      <c r="P78" s="6"/>
      <c r="Q78" s="53"/>
      <c r="R78" s="126" t="s">
        <v>115</v>
      </c>
      <c r="S78" s="126"/>
      <c r="T78" s="1680" t="s">
        <v>596</v>
      </c>
      <c r="U78" s="32"/>
      <c r="V78" s="6"/>
      <c r="W78" s="11"/>
      <c r="X78" s="53"/>
      <c r="Y78" s="126"/>
      <c r="Z78" s="31"/>
      <c r="AA78" s="32"/>
      <c r="AB78" s="11"/>
      <c r="AC78" s="32"/>
      <c r="AD78" s="57"/>
      <c r="AE78" s="126"/>
      <c r="AF78" s="255"/>
      <c r="AG78" s="33"/>
      <c r="AH78" s="33"/>
      <c r="AI78" s="32"/>
      <c r="AJ78" s="70"/>
      <c r="AK78" s="126"/>
      <c r="AM78" s="32"/>
      <c r="AN78" s="11"/>
      <c r="AO78" s="32"/>
      <c r="AP78" s="22"/>
      <c r="AQ78" s="67"/>
      <c r="AR78" s="50"/>
      <c r="AS78" s="6"/>
      <c r="AT78" s="63"/>
      <c r="AU78" s="12"/>
    </row>
    <row r="79" spans="1:47" ht="12.75">
      <c r="A79" s="8"/>
      <c r="B79" s="395"/>
      <c r="C79" s="601"/>
      <c r="D79" s="126"/>
      <c r="E79" s="126"/>
      <c r="F79" s="255"/>
      <c r="G79" s="10"/>
      <c r="H79" s="11"/>
      <c r="I79" s="6"/>
      <c r="J79" s="53"/>
      <c r="K79" s="126"/>
      <c r="L79" s="126"/>
      <c r="M79" s="31"/>
      <c r="N79" s="10"/>
      <c r="O79" s="11"/>
      <c r="P79" s="6"/>
      <c r="Q79" s="53"/>
      <c r="R79" s="126"/>
      <c r="S79" s="126"/>
      <c r="T79" s="31"/>
      <c r="U79" s="32"/>
      <c r="V79" s="6"/>
      <c r="W79" s="11"/>
      <c r="X79" s="53"/>
      <c r="Y79" s="126"/>
      <c r="Z79" s="31"/>
      <c r="AA79" s="32"/>
      <c r="AB79" s="11"/>
      <c r="AC79" s="32"/>
      <c r="AD79" s="57"/>
      <c r="AE79" s="126"/>
      <c r="AF79" s="255"/>
      <c r="AG79" s="33"/>
      <c r="AH79" s="33"/>
      <c r="AI79" s="32"/>
      <c r="AJ79" s="70"/>
      <c r="AK79" s="126"/>
      <c r="AM79" s="32"/>
      <c r="AN79" s="11"/>
      <c r="AO79" s="32"/>
      <c r="AP79" s="22"/>
      <c r="AQ79" s="67"/>
      <c r="AR79" s="50"/>
      <c r="AS79" s="6"/>
      <c r="AT79" s="63"/>
      <c r="AU79" s="12"/>
    </row>
    <row r="80" spans="1:47" ht="12.75">
      <c r="A80" s="8"/>
      <c r="B80" s="866"/>
      <c r="C80" s="948"/>
      <c r="D80" s="127"/>
      <c r="E80" s="127"/>
      <c r="F80" s="597"/>
      <c r="G80" s="34"/>
      <c r="H80" s="19"/>
      <c r="I80" s="42"/>
      <c r="J80" s="61"/>
      <c r="K80" s="127"/>
      <c r="L80" s="127"/>
      <c r="M80" s="384"/>
      <c r="N80" s="17"/>
      <c r="O80" s="19"/>
      <c r="P80" s="18"/>
      <c r="Q80" s="56"/>
      <c r="R80" s="127"/>
      <c r="S80" s="127"/>
      <c r="T80" s="384"/>
      <c r="U80" s="35"/>
      <c r="V80" s="18"/>
      <c r="W80" s="19"/>
      <c r="X80" s="56"/>
      <c r="Y80" s="127"/>
      <c r="Z80" s="384"/>
      <c r="AA80" s="35"/>
      <c r="AB80" s="19"/>
      <c r="AC80" s="35"/>
      <c r="AD80" s="61"/>
      <c r="AE80" s="127"/>
      <c r="AF80" s="597"/>
      <c r="AG80" s="34"/>
      <c r="AH80" s="34"/>
      <c r="AI80" s="35"/>
      <c r="AJ80" s="206"/>
      <c r="AK80" s="127"/>
      <c r="AL80" s="740"/>
      <c r="AM80" s="35"/>
      <c r="AN80" s="19"/>
      <c r="AO80" s="35"/>
      <c r="AP80" s="42"/>
      <c r="AQ80" s="93"/>
      <c r="AR80" s="51"/>
      <c r="AS80" s="18"/>
      <c r="AT80" s="64"/>
      <c r="AU80" s="20"/>
    </row>
    <row r="81" spans="1:47" ht="12.75">
      <c r="A81" s="8"/>
      <c r="B81" s="735">
        <v>22</v>
      </c>
      <c r="C81" s="950" t="s">
        <v>117</v>
      </c>
      <c r="D81" s="126" t="s">
        <v>117</v>
      </c>
      <c r="E81" s="126" t="s">
        <v>486</v>
      </c>
      <c r="F81" s="255" t="s">
        <v>465</v>
      </c>
      <c r="G81" s="334"/>
      <c r="H81" s="95"/>
      <c r="I81" s="23"/>
      <c r="J81" s="260"/>
      <c r="K81" s="240"/>
      <c r="L81" s="240"/>
      <c r="M81" s="386"/>
      <c r="N81" s="98"/>
      <c r="O81" s="95"/>
      <c r="P81" s="96"/>
      <c r="Q81" s="97"/>
      <c r="R81" s="240"/>
      <c r="S81" s="240"/>
      <c r="T81" s="386"/>
      <c r="U81" s="254"/>
      <c r="V81" s="96"/>
      <c r="W81" s="95"/>
      <c r="X81" s="97"/>
      <c r="Y81" s="240" t="s">
        <v>117</v>
      </c>
      <c r="Z81" s="31" t="s">
        <v>478</v>
      </c>
      <c r="AA81" s="254"/>
      <c r="AB81" s="95"/>
      <c r="AC81" s="254"/>
      <c r="AD81" s="260"/>
      <c r="AE81" s="240"/>
      <c r="AF81" s="599"/>
      <c r="AG81" s="334"/>
      <c r="AH81" s="334"/>
      <c r="AI81" s="254"/>
      <c r="AJ81" s="379"/>
      <c r="AK81" s="240"/>
      <c r="AL81" s="747"/>
      <c r="AM81" s="254"/>
      <c r="AN81" s="95"/>
      <c r="AO81" s="254"/>
      <c r="AP81" s="23"/>
      <c r="AQ81" s="212"/>
      <c r="AR81" s="177"/>
      <c r="AS81" s="96"/>
      <c r="AT81" s="123"/>
      <c r="AU81" s="242"/>
    </row>
    <row r="82" spans="1:47" ht="12.75">
      <c r="A82" s="8"/>
      <c r="B82" s="395"/>
      <c r="C82" s="601"/>
      <c r="D82" s="126"/>
      <c r="E82" s="126"/>
      <c r="F82" s="255" t="s">
        <v>242</v>
      </c>
      <c r="G82" s="33"/>
      <c r="H82" s="11"/>
      <c r="I82" s="22"/>
      <c r="J82" s="57"/>
      <c r="K82" s="126"/>
      <c r="L82" s="126"/>
      <c r="M82" s="31"/>
      <c r="N82" s="10"/>
      <c r="O82" s="11"/>
      <c r="P82" s="6"/>
      <c r="Q82" s="53"/>
      <c r="R82" s="126"/>
      <c r="S82" s="126"/>
      <c r="T82" s="31"/>
      <c r="U82" s="32"/>
      <c r="V82" s="6"/>
      <c r="W82" s="11"/>
      <c r="X82" s="53"/>
      <c r="Y82" s="126"/>
      <c r="Z82" s="31"/>
      <c r="AA82" s="32"/>
      <c r="AB82" s="11"/>
      <c r="AC82" s="32"/>
      <c r="AD82" s="57"/>
      <c r="AE82" s="126"/>
      <c r="AF82" s="255"/>
      <c r="AG82" s="33"/>
      <c r="AH82" s="33"/>
      <c r="AI82" s="32"/>
      <c r="AJ82" s="70"/>
      <c r="AK82" s="126"/>
      <c r="AL82" s="39"/>
      <c r="AM82" s="32"/>
      <c r="AN82" s="11"/>
      <c r="AO82" s="32"/>
      <c r="AP82" s="22"/>
      <c r="AQ82" s="67"/>
      <c r="AR82" s="50"/>
      <c r="AS82" s="6"/>
      <c r="AT82" s="63"/>
      <c r="AU82" s="12"/>
    </row>
    <row r="83" spans="1:47" ht="12.75">
      <c r="A83" s="8"/>
      <c r="B83" s="866"/>
      <c r="C83" s="948"/>
      <c r="D83" s="127"/>
      <c r="E83" s="127"/>
      <c r="F83" s="597"/>
      <c r="G83" s="34"/>
      <c r="H83" s="19"/>
      <c r="I83" s="42"/>
      <c r="J83" s="61"/>
      <c r="K83" s="127"/>
      <c r="L83" s="127"/>
      <c r="M83" s="384"/>
      <c r="N83" s="17"/>
      <c r="O83" s="19"/>
      <c r="P83" s="18"/>
      <c r="Q83" s="56"/>
      <c r="R83" s="127"/>
      <c r="S83" s="127"/>
      <c r="T83" s="384"/>
      <c r="U83" s="35"/>
      <c r="V83" s="18"/>
      <c r="W83" s="19"/>
      <c r="X83" s="56"/>
      <c r="Y83" s="127"/>
      <c r="Z83" s="384"/>
      <c r="AA83" s="35"/>
      <c r="AB83" s="19"/>
      <c r="AC83" s="35"/>
      <c r="AD83" s="61"/>
      <c r="AE83" s="127"/>
      <c r="AF83" s="597"/>
      <c r="AG83" s="34"/>
      <c r="AH83" s="34"/>
      <c r="AI83" s="35"/>
      <c r="AJ83" s="206"/>
      <c r="AK83" s="127"/>
      <c r="AL83" s="740"/>
      <c r="AM83" s="35"/>
      <c r="AN83" s="19"/>
      <c r="AO83" s="35"/>
      <c r="AP83" s="42"/>
      <c r="AQ83" s="93"/>
      <c r="AR83" s="51"/>
      <c r="AS83" s="18"/>
      <c r="AT83" s="64"/>
      <c r="AU83" s="20"/>
    </row>
    <row r="84" spans="1:47" ht="12.75">
      <c r="A84" s="8"/>
      <c r="B84" s="735">
        <v>23</v>
      </c>
      <c r="C84" s="950" t="s">
        <v>119</v>
      </c>
      <c r="D84" s="240"/>
      <c r="E84" s="240"/>
      <c r="F84" s="599"/>
      <c r="G84" s="334"/>
      <c r="H84" s="95"/>
      <c r="I84" s="23"/>
      <c r="J84" s="260"/>
      <c r="K84" s="258" t="s">
        <v>119</v>
      </c>
      <c r="L84" s="240"/>
      <c r="M84" s="386" t="s">
        <v>432</v>
      </c>
      <c r="N84" s="1157" t="s">
        <v>431</v>
      </c>
      <c r="O84" s="1158"/>
      <c r="P84" s="1158"/>
      <c r="Q84" s="1160"/>
      <c r="R84" s="240" t="s">
        <v>119</v>
      </c>
      <c r="S84" s="240"/>
      <c r="T84" s="31" t="s">
        <v>295</v>
      </c>
      <c r="U84" s="254"/>
      <c r="V84" s="96"/>
      <c r="W84" s="95"/>
      <c r="X84" s="97"/>
      <c r="Y84" s="240"/>
      <c r="Z84" s="386"/>
      <c r="AA84" s="254"/>
      <c r="AB84" s="95"/>
      <c r="AC84" s="254"/>
      <c r="AD84" s="260"/>
      <c r="AE84" s="240"/>
      <c r="AF84" s="599"/>
      <c r="AG84" s="334"/>
      <c r="AH84" s="334"/>
      <c r="AI84" s="254"/>
      <c r="AJ84" s="379"/>
      <c r="AK84" s="240"/>
      <c r="AL84" s="747"/>
      <c r="AM84" s="254"/>
      <c r="AN84" s="95"/>
      <c r="AO84" s="254"/>
      <c r="AP84" s="23"/>
      <c r="AQ84" s="212"/>
      <c r="AR84" s="177"/>
      <c r="AS84" s="96"/>
      <c r="AT84" s="123"/>
      <c r="AU84" s="242"/>
    </row>
    <row r="85" spans="1:47" ht="12.75">
      <c r="A85" s="8"/>
      <c r="B85" s="395"/>
      <c r="C85" s="601"/>
      <c r="D85" s="126"/>
      <c r="E85" s="126"/>
      <c r="F85" s="255"/>
      <c r="G85" s="33"/>
      <c r="H85" s="11"/>
      <c r="I85" s="22"/>
      <c r="J85" s="57"/>
      <c r="K85" s="126"/>
      <c r="L85" s="126"/>
      <c r="M85" s="31"/>
      <c r="N85" s="647" t="s">
        <v>116</v>
      </c>
      <c r="O85" s="648" t="s">
        <v>386</v>
      </c>
      <c r="P85" s="648">
        <v>11</v>
      </c>
      <c r="Q85" s="1079">
        <v>150</v>
      </c>
      <c r="R85" s="126"/>
      <c r="S85" s="126"/>
      <c r="T85" s="31"/>
      <c r="U85" s="32"/>
      <c r="V85" s="6"/>
      <c r="W85" s="11"/>
      <c r="X85" s="53"/>
      <c r="Y85" s="126"/>
      <c r="Z85" s="31"/>
      <c r="AA85" s="32"/>
      <c r="AB85" s="11"/>
      <c r="AC85" s="32"/>
      <c r="AD85" s="57"/>
      <c r="AE85" s="126"/>
      <c r="AF85" s="255"/>
      <c r="AG85" s="33"/>
      <c r="AH85" s="33"/>
      <c r="AI85" s="32"/>
      <c r="AJ85" s="70"/>
      <c r="AK85" s="126"/>
      <c r="AL85" s="39"/>
      <c r="AM85" s="32"/>
      <c r="AN85" s="11"/>
      <c r="AO85" s="32"/>
      <c r="AP85" s="22"/>
      <c r="AQ85" s="67"/>
      <c r="AR85" s="50"/>
      <c r="AS85" s="6"/>
      <c r="AT85" s="63"/>
      <c r="AU85" s="12"/>
    </row>
    <row r="86" spans="1:47" ht="12.75">
      <c r="A86" s="8"/>
      <c r="B86" s="395"/>
      <c r="C86" s="601"/>
      <c r="D86" s="126"/>
      <c r="E86" s="126"/>
      <c r="F86" s="255"/>
      <c r="G86" s="33"/>
      <c r="H86" s="11"/>
      <c r="I86" s="22"/>
      <c r="J86" s="57"/>
      <c r="K86" s="126"/>
      <c r="L86" s="126"/>
      <c r="M86" s="31"/>
      <c r="N86" s="841" t="s">
        <v>464</v>
      </c>
      <c r="O86" s="870"/>
      <c r="P86" s="870"/>
      <c r="Q86" s="826"/>
      <c r="R86" s="126"/>
      <c r="S86" s="126"/>
      <c r="T86" s="31"/>
      <c r="U86" s="32"/>
      <c r="V86" s="6"/>
      <c r="W86" s="11"/>
      <c r="X86" s="53"/>
      <c r="Y86" s="126"/>
      <c r="Z86" s="31"/>
      <c r="AA86" s="32"/>
      <c r="AB86" s="11"/>
      <c r="AC86" s="32"/>
      <c r="AD86" s="57"/>
      <c r="AE86" s="126"/>
      <c r="AF86" s="255"/>
      <c r="AG86" s="33"/>
      <c r="AH86" s="33"/>
      <c r="AI86" s="32"/>
      <c r="AJ86" s="70"/>
      <c r="AK86" s="126"/>
      <c r="AL86" s="39"/>
      <c r="AM86" s="32"/>
      <c r="AN86" s="11"/>
      <c r="AO86" s="32"/>
      <c r="AP86" s="22"/>
      <c r="AQ86" s="67"/>
      <c r="AR86" s="50"/>
      <c r="AS86" s="6"/>
      <c r="AT86" s="63"/>
      <c r="AU86" s="12"/>
    </row>
    <row r="87" spans="1:47" ht="12.75">
      <c r="A87" s="8"/>
      <c r="B87" s="866"/>
      <c r="C87" s="948"/>
      <c r="D87" s="127"/>
      <c r="E87" s="127"/>
      <c r="F87" s="597"/>
      <c r="G87" s="34"/>
      <c r="H87" s="19"/>
      <c r="I87" s="42"/>
      <c r="J87" s="61"/>
      <c r="K87" s="127"/>
      <c r="L87" s="127"/>
      <c r="M87" s="384"/>
      <c r="N87" s="1204" t="s">
        <v>116</v>
      </c>
      <c r="O87" s="1205" t="s">
        <v>385</v>
      </c>
      <c r="P87" s="1205">
        <v>10</v>
      </c>
      <c r="Q87" s="1422">
        <v>150</v>
      </c>
      <c r="R87" s="127"/>
      <c r="S87" s="127"/>
      <c r="T87" s="384"/>
      <c r="U87" s="35"/>
      <c r="V87" s="18"/>
      <c r="W87" s="19"/>
      <c r="X87" s="56"/>
      <c r="Y87" s="127"/>
      <c r="Z87" s="384"/>
      <c r="AA87" s="35"/>
      <c r="AB87" s="19"/>
      <c r="AC87" s="35"/>
      <c r="AD87" s="61"/>
      <c r="AE87" s="127"/>
      <c r="AF87" s="597"/>
      <c r="AG87" s="34"/>
      <c r="AH87" s="34"/>
      <c r="AI87" s="35"/>
      <c r="AJ87" s="206"/>
      <c r="AK87" s="127"/>
      <c r="AL87" s="740"/>
      <c r="AM87" s="35"/>
      <c r="AN87" s="19"/>
      <c r="AO87" s="35"/>
      <c r="AP87" s="42"/>
      <c r="AQ87" s="93"/>
      <c r="AR87" s="51"/>
      <c r="AS87" s="18"/>
      <c r="AT87" s="64"/>
      <c r="AU87" s="20"/>
    </row>
    <row r="88" spans="1:47" ht="12.75">
      <c r="A88" s="8"/>
      <c r="B88" s="735">
        <v>24</v>
      </c>
      <c r="C88" s="950" t="s">
        <v>561</v>
      </c>
      <c r="D88" s="126" t="s">
        <v>123</v>
      </c>
      <c r="E88" s="126"/>
      <c r="F88" s="255" t="s">
        <v>124</v>
      </c>
      <c r="G88" s="1064"/>
      <c r="H88" s="620"/>
      <c r="I88" s="623"/>
      <c r="J88" s="621"/>
      <c r="K88" s="240"/>
      <c r="L88" s="240"/>
      <c r="M88" s="386"/>
      <c r="N88" s="98"/>
      <c r="O88" s="95"/>
      <c r="P88" s="96"/>
      <c r="Q88" s="97"/>
      <c r="R88" s="240"/>
      <c r="S88" s="240"/>
      <c r="T88" s="386"/>
      <c r="U88" s="254"/>
      <c r="V88" s="96"/>
      <c r="W88" s="95"/>
      <c r="X88" s="97"/>
      <c r="Y88" s="240"/>
      <c r="Z88" s="386"/>
      <c r="AA88" s="254"/>
      <c r="AB88" s="95"/>
      <c r="AC88" s="254"/>
      <c r="AD88" s="260"/>
      <c r="AE88" s="240"/>
      <c r="AF88" s="599"/>
      <c r="AG88" s="334"/>
      <c r="AH88" s="334"/>
      <c r="AI88" s="254"/>
      <c r="AJ88" s="379"/>
      <c r="AK88" s="240"/>
      <c r="AL88" s="747"/>
      <c r="AM88" s="254"/>
      <c r="AN88" s="95"/>
      <c r="AO88" s="254"/>
      <c r="AP88" s="23"/>
      <c r="AQ88" s="212"/>
      <c r="AR88" s="177"/>
      <c r="AS88" s="96"/>
      <c r="AT88" s="123"/>
      <c r="AU88" s="242"/>
    </row>
    <row r="89" spans="1:47" ht="12.75">
      <c r="A89" s="8"/>
      <c r="B89" s="395"/>
      <c r="C89" s="601"/>
      <c r="D89" s="126"/>
      <c r="E89" s="126"/>
      <c r="F89" s="255"/>
      <c r="G89" s="627"/>
      <c r="H89" s="617"/>
      <c r="I89" s="618"/>
      <c r="J89" s="1070"/>
      <c r="K89" s="126"/>
      <c r="L89" s="126"/>
      <c r="M89" s="31"/>
      <c r="N89" s="10"/>
      <c r="O89" s="11"/>
      <c r="P89" s="6"/>
      <c r="Q89" s="53"/>
      <c r="R89" s="126"/>
      <c r="S89" s="126"/>
      <c r="T89" s="31"/>
      <c r="U89" s="32"/>
      <c r="V89" s="6"/>
      <c r="W89" s="11"/>
      <c r="X89" s="53"/>
      <c r="Y89" s="126"/>
      <c r="Z89" s="31"/>
      <c r="AA89" s="32"/>
      <c r="AB89" s="11"/>
      <c r="AC89" s="32"/>
      <c r="AD89" s="57"/>
      <c r="AE89" s="126"/>
      <c r="AF89" s="255"/>
      <c r="AG89" s="33"/>
      <c r="AH89" s="33"/>
      <c r="AI89" s="32"/>
      <c r="AJ89" s="70"/>
      <c r="AK89" s="126"/>
      <c r="AL89" s="39"/>
      <c r="AM89" s="32"/>
      <c r="AN89" s="11"/>
      <c r="AO89" s="32"/>
      <c r="AP89" s="22"/>
      <c r="AQ89" s="67"/>
      <c r="AR89" s="50"/>
      <c r="AS89" s="6"/>
      <c r="AT89" s="63"/>
      <c r="AU89" s="12"/>
    </row>
    <row r="90" spans="1:47" ht="13.5" thickBot="1">
      <c r="A90" s="8"/>
      <c r="B90" s="395"/>
      <c r="C90" s="601"/>
      <c r="D90" s="126"/>
      <c r="E90" s="126"/>
      <c r="F90" s="255"/>
      <c r="G90" s="33"/>
      <c r="H90" s="11"/>
      <c r="I90" s="22"/>
      <c r="J90" s="57"/>
      <c r="K90" s="126"/>
      <c r="L90" s="126"/>
      <c r="M90" s="31"/>
      <c r="N90" s="10"/>
      <c r="O90" s="11"/>
      <c r="P90" s="6"/>
      <c r="Q90" s="53"/>
      <c r="R90" s="126"/>
      <c r="S90" s="126"/>
      <c r="T90" s="31"/>
      <c r="U90" s="32"/>
      <c r="V90" s="6"/>
      <c r="W90" s="11"/>
      <c r="X90" s="53"/>
      <c r="Y90" s="126"/>
      <c r="Z90" s="31"/>
      <c r="AA90" s="32"/>
      <c r="AB90" s="11"/>
      <c r="AC90" s="32"/>
      <c r="AD90" s="57"/>
      <c r="AE90" s="126"/>
      <c r="AF90" s="255"/>
      <c r="AG90" s="33"/>
      <c r="AH90" s="33"/>
      <c r="AI90" s="32"/>
      <c r="AJ90" s="70"/>
      <c r="AK90" s="126"/>
      <c r="AL90" s="39"/>
      <c r="AM90" s="32"/>
      <c r="AN90" s="11"/>
      <c r="AO90" s="32"/>
      <c r="AP90" s="22"/>
      <c r="AQ90" s="87"/>
      <c r="AR90" s="80"/>
      <c r="AS90" s="77"/>
      <c r="AT90" s="83"/>
      <c r="AU90" s="84"/>
    </row>
    <row r="91" spans="1:47" ht="13.5" thickTop="1">
      <c r="A91" s="1282" t="s">
        <v>548</v>
      </c>
      <c r="B91" s="1083">
        <v>25</v>
      </c>
      <c r="C91" s="1084" t="s">
        <v>126</v>
      </c>
      <c r="D91" s="1085"/>
      <c r="E91" s="1085"/>
      <c r="F91" s="1086"/>
      <c r="G91" s="1087"/>
      <c r="H91" s="1088"/>
      <c r="I91" s="1089"/>
      <c r="J91" s="1090"/>
      <c r="K91" s="1085"/>
      <c r="L91" s="1085"/>
      <c r="M91" s="1091"/>
      <c r="N91" s="1092"/>
      <c r="O91" s="1093"/>
      <c r="P91" s="1085"/>
      <c r="Q91" s="1094"/>
      <c r="R91" s="1085"/>
      <c r="S91" s="1085"/>
      <c r="T91" s="1091"/>
      <c r="U91" s="1095"/>
      <c r="V91" s="1085"/>
      <c r="W91" s="1093"/>
      <c r="X91" s="1094"/>
      <c r="Y91" s="1085"/>
      <c r="Z91" s="1091"/>
      <c r="AA91" s="1095"/>
      <c r="AB91" s="1093"/>
      <c r="AC91" s="1095"/>
      <c r="AD91" s="1096"/>
      <c r="AE91" s="1085"/>
      <c r="AF91" s="1097"/>
      <c r="AG91" s="1098"/>
      <c r="AH91" s="1098"/>
      <c r="AI91" s="1095"/>
      <c r="AJ91" s="1099"/>
      <c r="AK91" s="1085"/>
      <c r="AL91" s="1100"/>
      <c r="AM91" s="1095"/>
      <c r="AN91" s="1093"/>
      <c r="AO91" s="1095"/>
      <c r="AP91" s="1101"/>
      <c r="AQ91" s="929"/>
      <c r="AR91" s="928"/>
      <c r="AS91" s="929"/>
      <c r="AT91" s="940"/>
      <c r="AU91" s="941"/>
    </row>
    <row r="92" spans="1:47" ht="12.75">
      <c r="A92" s="28"/>
      <c r="B92" s="1102"/>
      <c r="C92" s="928"/>
      <c r="D92" s="929"/>
      <c r="E92" s="929"/>
      <c r="F92" s="942"/>
      <c r="G92" s="930"/>
      <c r="H92" s="931"/>
      <c r="I92" s="932"/>
      <c r="J92" s="1103"/>
      <c r="K92" s="929"/>
      <c r="L92" s="929"/>
      <c r="M92" s="933"/>
      <c r="N92" s="934"/>
      <c r="O92" s="935"/>
      <c r="P92" s="929"/>
      <c r="Q92" s="1104"/>
      <c r="R92" s="929"/>
      <c r="S92" s="929"/>
      <c r="T92" s="933"/>
      <c r="U92" s="936"/>
      <c r="V92" s="929"/>
      <c r="W92" s="935"/>
      <c r="X92" s="1104"/>
      <c r="Y92" s="929"/>
      <c r="Z92" s="933"/>
      <c r="AA92" s="936"/>
      <c r="AB92" s="935"/>
      <c r="AC92" s="936"/>
      <c r="AD92" s="1105"/>
      <c r="AE92" s="929"/>
      <c r="AF92" s="937"/>
      <c r="AG92" s="938"/>
      <c r="AH92" s="938"/>
      <c r="AI92" s="936"/>
      <c r="AJ92" s="939"/>
      <c r="AK92" s="929"/>
      <c r="AL92" s="963"/>
      <c r="AM92" s="936"/>
      <c r="AN92" s="935"/>
      <c r="AO92" s="936"/>
      <c r="AP92" s="1106"/>
      <c r="AQ92" s="929"/>
      <c r="AR92" s="928"/>
      <c r="AS92" s="929"/>
      <c r="AT92" s="940"/>
      <c r="AU92" s="941"/>
    </row>
    <row r="93" spans="1:47" ht="12.75">
      <c r="A93" s="28"/>
      <c r="B93" s="1283"/>
      <c r="C93" s="1284"/>
      <c r="D93" s="1285"/>
      <c r="E93" s="1285"/>
      <c r="F93" s="1286"/>
      <c r="G93" s="1287"/>
      <c r="H93" s="1288"/>
      <c r="I93" s="1289"/>
      <c r="J93" s="1290"/>
      <c r="K93" s="1285"/>
      <c r="L93" s="1285"/>
      <c r="M93" s="1291"/>
      <c r="N93" s="1292"/>
      <c r="O93" s="1288"/>
      <c r="P93" s="1285"/>
      <c r="Q93" s="1293"/>
      <c r="R93" s="1285"/>
      <c r="S93" s="1285"/>
      <c r="T93" s="1291"/>
      <c r="U93" s="1294"/>
      <c r="V93" s="1285"/>
      <c r="W93" s="1288"/>
      <c r="X93" s="1293"/>
      <c r="Y93" s="1285"/>
      <c r="Z93" s="1291"/>
      <c r="AA93" s="1294"/>
      <c r="AB93" s="1288"/>
      <c r="AC93" s="1294"/>
      <c r="AD93" s="1290"/>
      <c r="AE93" s="1285"/>
      <c r="AF93" s="1286"/>
      <c r="AG93" s="1287"/>
      <c r="AH93" s="1287"/>
      <c r="AI93" s="1294"/>
      <c r="AJ93" s="1295"/>
      <c r="AK93" s="1285"/>
      <c r="AL93" s="1296"/>
      <c r="AM93" s="1294"/>
      <c r="AN93" s="1288"/>
      <c r="AO93" s="1294"/>
      <c r="AP93" s="1297"/>
      <c r="AQ93" s="1285"/>
      <c r="AR93" s="1284"/>
      <c r="AS93" s="1285"/>
      <c r="AT93" s="1298"/>
      <c r="AU93" s="1299"/>
    </row>
    <row r="94" spans="1:47" ht="12.75">
      <c r="A94" s="1279" t="s">
        <v>555</v>
      </c>
      <c r="B94" s="1729">
        <v>26</v>
      </c>
      <c r="C94" s="1730" t="s">
        <v>109</v>
      </c>
      <c r="D94" s="1300" t="s">
        <v>109</v>
      </c>
      <c r="E94" s="126"/>
      <c r="F94" s="1302" t="s">
        <v>481</v>
      </c>
      <c r="G94" s="1303" t="s">
        <v>77</v>
      </c>
      <c r="H94" s="1304"/>
      <c r="I94" s="1305"/>
      <c r="J94" s="1306"/>
      <c r="K94" s="1300"/>
      <c r="L94" s="1025"/>
      <c r="M94" s="1319"/>
      <c r="N94" s="1320"/>
      <c r="O94" s="1308"/>
      <c r="P94" s="1308"/>
      <c r="Q94" s="1309"/>
      <c r="R94" s="1300"/>
      <c r="S94" s="1301"/>
      <c r="T94" s="1302"/>
      <c r="U94" s="1307"/>
      <c r="V94" s="1308"/>
      <c r="W94" s="1308"/>
      <c r="X94" s="1309"/>
      <c r="Y94" s="1300"/>
      <c r="Z94" s="1302"/>
      <c r="AA94" s="1307"/>
      <c r="AB94" s="1308"/>
      <c r="AC94" s="1307"/>
      <c r="AD94" s="1310"/>
      <c r="AE94" s="1300"/>
      <c r="AF94" s="1302"/>
      <c r="AG94" s="1311"/>
      <c r="AH94" s="1311"/>
      <c r="AI94" s="1307"/>
      <c r="AJ94" s="1312"/>
      <c r="AK94" s="1313"/>
      <c r="AL94" s="1314"/>
      <c r="AM94" s="1307"/>
      <c r="AN94" s="1308"/>
      <c r="AO94" s="1307"/>
      <c r="AP94" s="1310"/>
      <c r="AQ94" s="1315"/>
      <c r="AR94" s="1316"/>
      <c r="AS94" s="1317"/>
      <c r="AT94" s="1317"/>
      <c r="AU94" s="1318"/>
    </row>
    <row r="95" spans="1:47" ht="12.75">
      <c r="A95" s="28"/>
      <c r="B95" s="11"/>
      <c r="C95" s="53"/>
      <c r="D95" s="259"/>
      <c r="E95" s="126"/>
      <c r="F95" s="255" t="s">
        <v>241</v>
      </c>
      <c r="G95" s="616" t="s">
        <v>498</v>
      </c>
      <c r="H95" s="1736" t="s">
        <v>386</v>
      </c>
      <c r="I95" s="618">
        <v>16</v>
      </c>
      <c r="J95" s="1070">
        <v>250</v>
      </c>
      <c r="K95" s="259"/>
      <c r="L95" s="136"/>
      <c r="M95" s="761"/>
      <c r="N95" s="10"/>
      <c r="O95" s="11"/>
      <c r="P95" s="11"/>
      <c r="Q95" s="53"/>
      <c r="R95" s="259"/>
      <c r="S95" s="136"/>
      <c r="T95" s="388"/>
      <c r="U95" s="32"/>
      <c r="V95" s="11"/>
      <c r="W95" s="11"/>
      <c r="X95" s="53"/>
      <c r="Y95" s="259"/>
      <c r="Z95" s="388"/>
      <c r="AA95" s="32"/>
      <c r="AB95" s="11"/>
      <c r="AC95" s="32"/>
      <c r="AD95" s="57"/>
      <c r="AE95" s="259"/>
      <c r="AF95" s="388"/>
      <c r="AG95" s="33"/>
      <c r="AH95" s="33"/>
      <c r="AI95" s="32"/>
      <c r="AJ95" s="1082"/>
      <c r="AK95" s="1080"/>
      <c r="AL95" s="764"/>
      <c r="AM95" s="32"/>
      <c r="AN95" s="11"/>
      <c r="AO95" s="32"/>
      <c r="AP95" s="57"/>
      <c r="AQ95" s="67"/>
      <c r="AR95" s="50"/>
      <c r="AS95" s="63"/>
      <c r="AT95" s="63"/>
      <c r="AU95" s="169"/>
    </row>
    <row r="96" spans="1:47" s="42" customFormat="1" ht="12.75">
      <c r="A96" s="28"/>
      <c r="B96" s="19"/>
      <c r="C96" s="56"/>
      <c r="D96" s="257"/>
      <c r="E96" s="137"/>
      <c r="F96" s="389"/>
      <c r="G96" s="35"/>
      <c r="H96" s="19"/>
      <c r="I96" s="35"/>
      <c r="J96" s="61"/>
      <c r="K96" s="257"/>
      <c r="L96" s="137"/>
      <c r="M96" s="759"/>
      <c r="N96" s="17"/>
      <c r="O96" s="19"/>
      <c r="P96" s="19"/>
      <c r="Q96" s="56"/>
      <c r="R96" s="257"/>
      <c r="S96" s="137"/>
      <c r="T96" s="389"/>
      <c r="U96" s="35"/>
      <c r="V96" s="19"/>
      <c r="W96" s="19"/>
      <c r="X96" s="56"/>
      <c r="Y96" s="257"/>
      <c r="Z96" s="759"/>
      <c r="AA96" s="35"/>
      <c r="AB96" s="19"/>
      <c r="AC96" s="35"/>
      <c r="AD96" s="61"/>
      <c r="AE96" s="257"/>
      <c r="AF96" s="759"/>
      <c r="AG96" s="35"/>
      <c r="AH96" s="35"/>
      <c r="AI96" s="35"/>
      <c r="AJ96" s="1150"/>
      <c r="AK96" s="1081"/>
      <c r="AL96" s="765"/>
      <c r="AM96" s="35"/>
      <c r="AN96" s="19"/>
      <c r="AO96" s="35"/>
      <c r="AP96" s="61"/>
      <c r="AQ96" s="93"/>
      <c r="AR96" s="51"/>
      <c r="AS96" s="64"/>
      <c r="AT96" s="64"/>
      <c r="AU96" s="170"/>
    </row>
    <row r="97" spans="1:47" s="22" customFormat="1" ht="12.75">
      <c r="A97" s="8"/>
      <c r="B97" s="11">
        <v>27</v>
      </c>
      <c r="C97" s="53" t="s">
        <v>112</v>
      </c>
      <c r="D97" s="259"/>
      <c r="E97" s="136"/>
      <c r="F97" s="388"/>
      <c r="G97" s="32"/>
      <c r="H97" s="11"/>
      <c r="I97" s="32"/>
      <c r="J97" s="57"/>
      <c r="K97" s="259" t="s">
        <v>112</v>
      </c>
      <c r="L97" s="136"/>
      <c r="M97" s="388" t="s">
        <v>432</v>
      </c>
      <c r="N97" s="10"/>
      <c r="O97" s="11"/>
      <c r="P97" s="11"/>
      <c r="Q97" s="53"/>
      <c r="R97" s="126"/>
      <c r="S97" s="126"/>
      <c r="T97" s="31"/>
      <c r="U97" s="32"/>
      <c r="V97" s="11"/>
      <c r="W97" s="11"/>
      <c r="X97" s="53"/>
      <c r="Y97" s="259"/>
      <c r="Z97" s="761"/>
      <c r="AA97" s="32"/>
      <c r="AB97" s="11"/>
      <c r="AC97" s="32"/>
      <c r="AD97" s="57"/>
      <c r="AE97" s="259"/>
      <c r="AF97" s="761"/>
      <c r="AG97" s="32"/>
      <c r="AH97" s="32"/>
      <c r="AI97" s="32"/>
      <c r="AJ97" s="72"/>
      <c r="AK97" s="262"/>
      <c r="AL97" s="763"/>
      <c r="AM97" s="254"/>
      <c r="AN97" s="95"/>
      <c r="AO97" s="254"/>
      <c r="AP97" s="260"/>
      <c r="AQ97" s="212"/>
      <c r="AR97" s="177"/>
      <c r="AS97" s="123"/>
      <c r="AT97" s="123"/>
      <c r="AU97" s="265"/>
    </row>
    <row r="98" spans="1:47" s="22" customFormat="1" ht="12.75">
      <c r="A98" s="8"/>
      <c r="B98" s="11"/>
      <c r="C98" s="53"/>
      <c r="D98" s="259"/>
      <c r="E98" s="136"/>
      <c r="F98" s="388"/>
      <c r="G98" s="32"/>
      <c r="H98" s="11"/>
      <c r="I98" s="32"/>
      <c r="J98" s="57"/>
      <c r="K98" s="259"/>
      <c r="L98" s="136"/>
      <c r="M98" s="761"/>
      <c r="N98" s="10"/>
      <c r="O98" s="11"/>
      <c r="P98" s="11"/>
      <c r="Q98" s="53"/>
      <c r="R98" s="259"/>
      <c r="S98" s="136"/>
      <c r="T98" s="388"/>
      <c r="U98" s="32"/>
      <c r="V98" s="11"/>
      <c r="W98" s="11"/>
      <c r="X98" s="53"/>
      <c r="Y98" s="259"/>
      <c r="Z98" s="761"/>
      <c r="AA98" s="32"/>
      <c r="AB98" s="11"/>
      <c r="AC98" s="32"/>
      <c r="AD98" s="57"/>
      <c r="AE98" s="259"/>
      <c r="AF98" s="761"/>
      <c r="AG98" s="32"/>
      <c r="AH98" s="32"/>
      <c r="AI98" s="32"/>
      <c r="AJ98" s="72"/>
      <c r="AK98" s="263"/>
      <c r="AL98" s="764"/>
      <c r="AM98" s="32"/>
      <c r="AN98" s="11"/>
      <c r="AO98" s="32"/>
      <c r="AP98" s="57"/>
      <c r="AQ98" s="67"/>
      <c r="AR98" s="50"/>
      <c r="AS98" s="63"/>
      <c r="AT98" s="63"/>
      <c r="AU98" s="169"/>
    </row>
    <row r="99" spans="1:47" s="22" customFormat="1" ht="12.75">
      <c r="A99" s="8"/>
      <c r="B99" s="19"/>
      <c r="C99" s="56"/>
      <c r="D99" s="257"/>
      <c r="E99" s="137"/>
      <c r="F99" s="389"/>
      <c r="G99" s="35"/>
      <c r="H99" s="19"/>
      <c r="I99" s="35"/>
      <c r="J99" s="61"/>
      <c r="K99" s="257"/>
      <c r="L99" s="137"/>
      <c r="M99" s="759"/>
      <c r="N99" s="17"/>
      <c r="O99" s="19"/>
      <c r="P99" s="19"/>
      <c r="Q99" s="56"/>
      <c r="R99" s="257"/>
      <c r="S99" s="137"/>
      <c r="T99" s="389"/>
      <c r="U99" s="35"/>
      <c r="V99" s="19"/>
      <c r="W99" s="19"/>
      <c r="X99" s="56"/>
      <c r="Y99" s="257"/>
      <c r="Z99" s="759"/>
      <c r="AA99" s="35"/>
      <c r="AB99" s="19"/>
      <c r="AC99" s="35"/>
      <c r="AD99" s="61"/>
      <c r="AE99" s="257"/>
      <c r="AF99" s="759"/>
      <c r="AG99" s="35"/>
      <c r="AH99" s="35"/>
      <c r="AI99" s="35"/>
      <c r="AJ99" s="73"/>
      <c r="AK99" s="264"/>
      <c r="AL99" s="765"/>
      <c r="AM99" s="35"/>
      <c r="AN99" s="19"/>
      <c r="AO99" s="35"/>
      <c r="AP99" s="61"/>
      <c r="AQ99" s="93"/>
      <c r="AR99" s="51"/>
      <c r="AS99" s="64"/>
      <c r="AT99" s="64"/>
      <c r="AU99" s="170"/>
    </row>
    <row r="100" spans="1:47" s="22" customFormat="1" ht="12.75">
      <c r="A100" s="8"/>
      <c r="B100" s="95">
        <v>28</v>
      </c>
      <c r="C100" s="97" t="s">
        <v>115</v>
      </c>
      <c r="D100" s="258"/>
      <c r="E100" s="245"/>
      <c r="F100" s="387"/>
      <c r="G100" s="254"/>
      <c r="H100" s="95"/>
      <c r="I100" s="254"/>
      <c r="J100" s="260"/>
      <c r="K100" s="240"/>
      <c r="L100" s="240"/>
      <c r="M100" s="386"/>
      <c r="N100" s="98"/>
      <c r="O100" s="95"/>
      <c r="P100" s="95"/>
      <c r="Q100" s="97"/>
      <c r="R100" s="258" t="s">
        <v>115</v>
      </c>
      <c r="S100" s="245"/>
      <c r="T100" s="1680" t="s">
        <v>596</v>
      </c>
      <c r="U100" s="254"/>
      <c r="V100" s="95"/>
      <c r="W100" s="95"/>
      <c r="X100" s="97"/>
      <c r="Y100" s="240"/>
      <c r="Z100" s="386"/>
      <c r="AA100" s="254"/>
      <c r="AB100" s="95"/>
      <c r="AC100" s="254"/>
      <c r="AD100" s="260"/>
      <c r="AE100" s="258"/>
      <c r="AF100" s="760"/>
      <c r="AG100" s="254"/>
      <c r="AH100" s="254"/>
      <c r="AI100" s="254"/>
      <c r="AJ100" s="261"/>
      <c r="AK100" s="262"/>
      <c r="AL100" s="763"/>
      <c r="AM100" s="254"/>
      <c r="AN100" s="95"/>
      <c r="AO100" s="254"/>
      <c r="AP100" s="260"/>
      <c r="AQ100" s="212"/>
      <c r="AR100" s="177"/>
      <c r="AS100" s="123"/>
      <c r="AT100" s="123"/>
      <c r="AU100" s="265"/>
    </row>
    <row r="101" spans="1:47" s="22" customFormat="1" ht="12.75">
      <c r="A101" s="8"/>
      <c r="B101" s="11"/>
      <c r="C101" s="53"/>
      <c r="D101" s="259"/>
      <c r="E101" s="136"/>
      <c r="F101" s="388"/>
      <c r="G101" s="32"/>
      <c r="H101" s="11"/>
      <c r="I101" s="32"/>
      <c r="J101" s="57"/>
      <c r="K101" s="259"/>
      <c r="L101" s="136"/>
      <c r="M101" s="388"/>
      <c r="N101" s="10"/>
      <c r="O101" s="11"/>
      <c r="P101" s="11"/>
      <c r="Q101" s="53"/>
      <c r="R101" s="259"/>
      <c r="S101" s="136"/>
      <c r="T101" s="388"/>
      <c r="U101" s="32"/>
      <c r="V101" s="11"/>
      <c r="W101" s="11"/>
      <c r="X101" s="53"/>
      <c r="Y101" s="259"/>
      <c r="Z101" s="761"/>
      <c r="AA101" s="32"/>
      <c r="AB101" s="11"/>
      <c r="AC101" s="32"/>
      <c r="AD101" s="57"/>
      <c r="AE101" s="259"/>
      <c r="AF101" s="761"/>
      <c r="AG101" s="32"/>
      <c r="AH101" s="32"/>
      <c r="AI101" s="32"/>
      <c r="AJ101" s="72"/>
      <c r="AK101" s="263"/>
      <c r="AL101" s="764"/>
      <c r="AM101" s="32"/>
      <c r="AN101" s="11"/>
      <c r="AO101" s="32"/>
      <c r="AP101" s="57"/>
      <c r="AQ101" s="67"/>
      <c r="AR101" s="50"/>
      <c r="AS101" s="63"/>
      <c r="AT101" s="63"/>
      <c r="AU101" s="169"/>
    </row>
    <row r="102" spans="1:47" s="22" customFormat="1" ht="12.75">
      <c r="A102" s="8"/>
      <c r="B102" s="19"/>
      <c r="C102" s="56"/>
      <c r="D102" s="257"/>
      <c r="E102" s="137"/>
      <c r="F102" s="389"/>
      <c r="G102" s="35"/>
      <c r="H102" s="19"/>
      <c r="I102" s="35"/>
      <c r="J102" s="61"/>
      <c r="K102" s="257"/>
      <c r="L102" s="137"/>
      <c r="M102" s="389"/>
      <c r="N102" s="17"/>
      <c r="O102" s="19"/>
      <c r="P102" s="19"/>
      <c r="Q102" s="56"/>
      <c r="R102" s="257"/>
      <c r="S102" s="137"/>
      <c r="T102" s="389"/>
      <c r="U102" s="35"/>
      <c r="V102" s="19"/>
      <c r="W102" s="19"/>
      <c r="X102" s="56"/>
      <c r="Y102" s="257"/>
      <c r="Z102" s="759"/>
      <c r="AA102" s="35"/>
      <c r="AB102" s="19"/>
      <c r="AC102" s="35"/>
      <c r="AD102" s="61"/>
      <c r="AE102" s="257"/>
      <c r="AF102" s="759"/>
      <c r="AG102" s="35"/>
      <c r="AH102" s="35"/>
      <c r="AI102" s="35"/>
      <c r="AJ102" s="73"/>
      <c r="AK102" s="264"/>
      <c r="AL102" s="765"/>
      <c r="AM102" s="35"/>
      <c r="AN102" s="19"/>
      <c r="AO102" s="35"/>
      <c r="AP102" s="61"/>
      <c r="AQ102" s="93"/>
      <c r="AR102" s="51"/>
      <c r="AS102" s="64"/>
      <c r="AT102" s="64"/>
      <c r="AU102" s="170"/>
    </row>
    <row r="103" spans="1:47" s="22" customFormat="1" ht="12.75">
      <c r="A103" s="28"/>
      <c r="B103" s="735">
        <v>29</v>
      </c>
      <c r="C103" s="950" t="s">
        <v>117</v>
      </c>
      <c r="D103" s="126" t="s">
        <v>117</v>
      </c>
      <c r="E103" s="126" t="s">
        <v>486</v>
      </c>
      <c r="F103" s="255" t="s">
        <v>465</v>
      </c>
      <c r="G103" s="334"/>
      <c r="H103" s="95"/>
      <c r="I103" s="23"/>
      <c r="J103" s="260"/>
      <c r="K103" s="240"/>
      <c r="L103" s="240"/>
      <c r="M103" s="386"/>
      <c r="N103" s="98"/>
      <c r="O103" s="95"/>
      <c r="P103" s="96"/>
      <c r="Q103" s="97"/>
      <c r="R103" s="240"/>
      <c r="S103" s="126"/>
      <c r="T103" s="386"/>
      <c r="U103" s="254"/>
      <c r="V103" s="96"/>
      <c r="W103" s="95"/>
      <c r="X103" s="97"/>
      <c r="Y103" s="240" t="s">
        <v>117</v>
      </c>
      <c r="Z103" s="386" t="s">
        <v>478</v>
      </c>
      <c r="AA103" s="254"/>
      <c r="AB103" s="95"/>
      <c r="AC103" s="254"/>
      <c r="AD103" s="260"/>
      <c r="AE103" s="240"/>
      <c r="AF103" s="599"/>
      <c r="AG103" s="334"/>
      <c r="AH103" s="334"/>
      <c r="AI103" s="254"/>
      <c r="AJ103" s="379"/>
      <c r="AK103" s="240"/>
      <c r="AL103" s="747"/>
      <c r="AM103" s="254"/>
      <c r="AN103" s="95"/>
      <c r="AO103" s="254"/>
      <c r="AP103" s="23"/>
      <c r="AQ103" s="212"/>
      <c r="AR103" s="177"/>
      <c r="AS103" s="96"/>
      <c r="AT103" s="123"/>
      <c r="AU103" s="242"/>
    </row>
    <row r="104" spans="1:47" s="22" customFormat="1" ht="12.75">
      <c r="A104" s="28"/>
      <c r="B104" s="11"/>
      <c r="C104" s="50"/>
      <c r="D104" s="126"/>
      <c r="E104" s="126"/>
      <c r="F104" s="255" t="s">
        <v>242</v>
      </c>
      <c r="G104" s="33"/>
      <c r="H104" s="11"/>
      <c r="J104" s="57"/>
      <c r="K104" s="126"/>
      <c r="L104" s="126"/>
      <c r="M104" s="31"/>
      <c r="N104" s="10"/>
      <c r="O104" s="11"/>
      <c r="P104" s="6"/>
      <c r="Q104" s="53"/>
      <c r="R104" s="126"/>
      <c r="S104" s="126"/>
      <c r="T104" s="31"/>
      <c r="U104" s="32"/>
      <c r="V104" s="6"/>
      <c r="W104" s="11"/>
      <c r="X104" s="53"/>
      <c r="Y104" s="126"/>
      <c r="Z104" s="31"/>
      <c r="AA104" s="32"/>
      <c r="AB104" s="11"/>
      <c r="AC104" s="32"/>
      <c r="AD104" s="57"/>
      <c r="AE104" s="126"/>
      <c r="AF104" s="255"/>
      <c r="AG104" s="33"/>
      <c r="AH104" s="33"/>
      <c r="AI104" s="32"/>
      <c r="AJ104" s="70"/>
      <c r="AK104" s="126"/>
      <c r="AL104" s="39"/>
      <c r="AM104" s="32"/>
      <c r="AN104" s="11"/>
      <c r="AO104" s="32"/>
      <c r="AQ104" s="67"/>
      <c r="AR104" s="50"/>
      <c r="AS104" s="6"/>
      <c r="AT104" s="63"/>
      <c r="AU104" s="12"/>
    </row>
    <row r="105" spans="1:47" s="22" customFormat="1" ht="12.75">
      <c r="A105" s="28"/>
      <c r="B105" s="19"/>
      <c r="C105" s="51"/>
      <c r="D105" s="127"/>
      <c r="E105" s="127"/>
      <c r="F105" s="758"/>
      <c r="G105" s="34"/>
      <c r="H105" s="19"/>
      <c r="I105" s="42"/>
      <c r="J105" s="61"/>
      <c r="K105" s="127"/>
      <c r="L105" s="127"/>
      <c r="M105" s="384"/>
      <c r="N105" s="17"/>
      <c r="O105" s="19"/>
      <c r="P105" s="18"/>
      <c r="Q105" s="56"/>
      <c r="R105" s="127"/>
      <c r="S105" s="127"/>
      <c r="T105" s="384"/>
      <c r="U105" s="35"/>
      <c r="V105" s="18"/>
      <c r="W105" s="19"/>
      <c r="X105" s="56"/>
      <c r="Y105" s="127"/>
      <c r="Z105" s="384"/>
      <c r="AA105" s="35"/>
      <c r="AB105" s="19"/>
      <c r="AC105" s="35"/>
      <c r="AD105" s="61"/>
      <c r="AE105" s="127"/>
      <c r="AF105" s="597"/>
      <c r="AG105" s="34"/>
      <c r="AH105" s="34"/>
      <c r="AI105" s="35"/>
      <c r="AJ105" s="206"/>
      <c r="AK105" s="127"/>
      <c r="AL105" s="740"/>
      <c r="AM105" s="35"/>
      <c r="AN105" s="19"/>
      <c r="AO105" s="35"/>
      <c r="AP105" s="42"/>
      <c r="AQ105" s="93"/>
      <c r="AR105" s="51"/>
      <c r="AS105" s="18"/>
      <c r="AT105" s="64"/>
      <c r="AU105" s="20"/>
    </row>
    <row r="106" spans="1:47" s="22" customFormat="1" ht="12.75">
      <c r="A106" s="28"/>
      <c r="B106" s="735">
        <v>30</v>
      </c>
      <c r="C106" s="950" t="s">
        <v>119</v>
      </c>
      <c r="D106" s="126"/>
      <c r="E106" s="126"/>
      <c r="F106" s="255"/>
      <c r="G106" s="10"/>
      <c r="H106" s="11"/>
      <c r="I106" s="6"/>
      <c r="J106" s="53"/>
      <c r="K106" s="258"/>
      <c r="L106" s="126"/>
      <c r="M106" s="31"/>
      <c r="N106" s="622"/>
      <c r="O106" s="620"/>
      <c r="P106" s="620"/>
      <c r="Q106" s="621"/>
      <c r="R106" s="126" t="s">
        <v>119</v>
      </c>
      <c r="S106" s="126"/>
      <c r="T106" s="386" t="s">
        <v>295</v>
      </c>
      <c r="U106" s="994" t="s">
        <v>411</v>
      </c>
      <c r="V106" s="618" t="s">
        <v>110</v>
      </c>
      <c r="W106" s="617">
        <v>10</v>
      </c>
      <c r="X106" s="1070">
        <v>250</v>
      </c>
      <c r="Y106" s="126"/>
      <c r="Z106" s="31"/>
      <c r="AA106" s="254"/>
      <c r="AB106" s="95"/>
      <c r="AC106" s="254"/>
      <c r="AD106" s="260"/>
      <c r="AE106" s="240"/>
      <c r="AF106" s="599"/>
      <c r="AG106" s="334"/>
      <c r="AH106" s="334"/>
      <c r="AI106" s="254"/>
      <c r="AJ106" s="379"/>
      <c r="AK106" s="240"/>
      <c r="AL106" s="747"/>
      <c r="AM106" s="254"/>
      <c r="AN106" s="95"/>
      <c r="AO106" s="254"/>
      <c r="AP106" s="23"/>
      <c r="AQ106" s="212"/>
      <c r="AR106" s="177"/>
      <c r="AS106" s="96"/>
      <c r="AT106" s="123"/>
      <c r="AU106" s="242"/>
    </row>
    <row r="107" spans="1:47" s="22" customFormat="1" ht="12.75">
      <c r="A107" s="28"/>
      <c r="B107" s="11"/>
      <c r="C107" s="50"/>
      <c r="D107" s="126"/>
      <c r="E107" s="126"/>
      <c r="F107" s="255"/>
      <c r="G107" s="33"/>
      <c r="H107" s="11"/>
      <c r="J107" s="57"/>
      <c r="K107" s="259"/>
      <c r="L107" s="136"/>
      <c r="M107" s="388"/>
      <c r="N107" s="672"/>
      <c r="O107" s="673"/>
      <c r="P107" s="673"/>
      <c r="Q107" s="1065"/>
      <c r="R107" s="126"/>
      <c r="S107" s="126"/>
      <c r="T107" s="31"/>
      <c r="U107" s="32"/>
      <c r="V107" s="6"/>
      <c r="W107" s="11"/>
      <c r="X107" s="53"/>
      <c r="Y107" s="126"/>
      <c r="Z107" s="31"/>
      <c r="AA107" s="32"/>
      <c r="AB107" s="11"/>
      <c r="AC107" s="32"/>
      <c r="AD107" s="57"/>
      <c r="AE107" s="126"/>
      <c r="AF107" s="255"/>
      <c r="AG107" s="33"/>
      <c r="AH107" s="33"/>
      <c r="AI107" s="32"/>
      <c r="AJ107" s="70"/>
      <c r="AK107" s="126"/>
      <c r="AL107" s="39"/>
      <c r="AM107" s="32"/>
      <c r="AN107" s="11"/>
      <c r="AO107" s="32"/>
      <c r="AQ107" s="67"/>
      <c r="AR107" s="50"/>
      <c r="AS107" s="6"/>
      <c r="AT107" s="63"/>
      <c r="AU107" s="12"/>
    </row>
    <row r="108" spans="1:47" s="22" customFormat="1" ht="12.75">
      <c r="A108" s="28"/>
      <c r="B108" s="19"/>
      <c r="C108" s="51"/>
      <c r="D108" s="127"/>
      <c r="E108" s="127"/>
      <c r="F108" s="758"/>
      <c r="G108" s="34"/>
      <c r="H108" s="19"/>
      <c r="I108" s="42"/>
      <c r="J108" s="61"/>
      <c r="K108" s="257"/>
      <c r="L108" s="137"/>
      <c r="M108" s="759"/>
      <c r="N108" s="669"/>
      <c r="O108" s="670"/>
      <c r="P108" s="670"/>
      <c r="Q108" s="671"/>
      <c r="R108" s="127"/>
      <c r="S108" s="127"/>
      <c r="T108" s="384"/>
      <c r="U108" s="35"/>
      <c r="V108" s="18"/>
      <c r="W108" s="19"/>
      <c r="X108" s="56"/>
      <c r="Y108" s="127"/>
      <c r="Z108" s="384"/>
      <c r="AA108" s="35"/>
      <c r="AB108" s="19"/>
      <c r="AC108" s="35"/>
      <c r="AD108" s="61"/>
      <c r="AE108" s="127"/>
      <c r="AF108" s="597"/>
      <c r="AG108" s="34"/>
      <c r="AH108" s="34"/>
      <c r="AI108" s="35"/>
      <c r="AJ108" s="206"/>
      <c r="AK108" s="127"/>
      <c r="AL108" s="740"/>
      <c r="AM108" s="35"/>
      <c r="AN108" s="19"/>
      <c r="AO108" s="35"/>
      <c r="AP108" s="42"/>
      <c r="AQ108" s="93"/>
      <c r="AR108" s="51"/>
      <c r="AS108" s="18"/>
      <c r="AT108" s="64"/>
      <c r="AU108" s="20"/>
    </row>
    <row r="109" spans="1:47" s="22" customFormat="1" ht="12.75">
      <c r="A109" s="28"/>
      <c r="B109" s="395">
        <v>31</v>
      </c>
      <c r="C109" s="601" t="s">
        <v>123</v>
      </c>
      <c r="D109" s="126" t="s">
        <v>123</v>
      </c>
      <c r="E109" s="126"/>
      <c r="F109" s="255" t="s">
        <v>481</v>
      </c>
      <c r="G109" s="1054" t="s">
        <v>114</v>
      </c>
      <c r="H109" s="613"/>
      <c r="I109" s="614"/>
      <c r="J109" s="615"/>
      <c r="K109" s="258"/>
      <c r="L109" s="126"/>
      <c r="M109" s="31"/>
      <c r="N109" s="622"/>
      <c r="O109" s="620"/>
      <c r="P109" s="620"/>
      <c r="Q109" s="621"/>
      <c r="R109" s="126"/>
      <c r="S109" s="126"/>
      <c r="T109" s="386"/>
      <c r="U109" s="994"/>
      <c r="V109" s="618"/>
      <c r="W109" s="617"/>
      <c r="X109" s="619"/>
      <c r="Y109" s="126"/>
      <c r="Z109" s="31"/>
      <c r="AA109" s="32"/>
      <c r="AB109" s="11"/>
      <c r="AC109" s="32"/>
      <c r="AD109" s="57"/>
      <c r="AE109" s="126"/>
      <c r="AF109" s="255"/>
      <c r="AG109" s="33"/>
      <c r="AH109" s="33"/>
      <c r="AI109" s="32"/>
      <c r="AJ109" s="70"/>
      <c r="AK109" s="126"/>
      <c r="AL109" s="1"/>
      <c r="AM109" s="32"/>
      <c r="AN109" s="11"/>
      <c r="AO109" s="32"/>
      <c r="AQ109" s="67"/>
      <c r="AR109" s="50"/>
      <c r="AS109" s="6"/>
      <c r="AT109" s="63"/>
      <c r="AU109" s="12"/>
    </row>
    <row r="110" spans="1:47" s="22" customFormat="1" ht="12.75">
      <c r="A110" s="28"/>
      <c r="B110" s="11"/>
      <c r="C110" s="50"/>
      <c r="D110" s="126"/>
      <c r="E110" s="126"/>
      <c r="F110" s="255" t="s">
        <v>241</v>
      </c>
      <c r="G110" s="1054" t="s">
        <v>86</v>
      </c>
      <c r="H110" s="613" t="s">
        <v>110</v>
      </c>
      <c r="I110" s="614">
        <v>16</v>
      </c>
      <c r="J110" s="615">
        <v>250</v>
      </c>
      <c r="K110" s="259"/>
      <c r="L110" s="136"/>
      <c r="M110" s="388"/>
      <c r="N110" s="616"/>
      <c r="O110" s="617"/>
      <c r="P110" s="617"/>
      <c r="Q110" s="619"/>
      <c r="R110" s="126"/>
      <c r="S110" s="126"/>
      <c r="T110" s="31"/>
      <c r="U110" s="32"/>
      <c r="V110" s="6"/>
      <c r="W110" s="11"/>
      <c r="X110" s="53"/>
      <c r="Y110" s="126"/>
      <c r="Z110" s="31"/>
      <c r="AA110" s="32"/>
      <c r="AB110" s="11"/>
      <c r="AC110" s="32"/>
      <c r="AD110" s="57"/>
      <c r="AE110" s="126"/>
      <c r="AF110" s="255"/>
      <c r="AG110" s="33"/>
      <c r="AH110" s="33"/>
      <c r="AI110" s="32"/>
      <c r="AJ110" s="70"/>
      <c r="AK110" s="126"/>
      <c r="AL110" s="1"/>
      <c r="AM110" s="32"/>
      <c r="AN110" s="11"/>
      <c r="AO110" s="32"/>
      <c r="AQ110" s="67"/>
      <c r="AR110" s="50"/>
      <c r="AS110" s="6"/>
      <c r="AT110" s="63"/>
      <c r="AU110" s="12"/>
    </row>
    <row r="111" spans="1:47" s="22" customFormat="1" ht="12.75">
      <c r="A111" s="28"/>
      <c r="B111" s="11"/>
      <c r="C111" s="50"/>
      <c r="D111" s="126"/>
      <c r="E111" s="126"/>
      <c r="F111" s="255"/>
      <c r="G111" s="33"/>
      <c r="H111" s="11"/>
      <c r="J111" s="57"/>
      <c r="K111" s="259"/>
      <c r="L111" s="136"/>
      <c r="M111" s="388"/>
      <c r="N111" s="612"/>
      <c r="O111" s="613"/>
      <c r="P111" s="613"/>
      <c r="Q111" s="615"/>
      <c r="R111" s="126"/>
      <c r="S111" s="126"/>
      <c r="T111" s="31"/>
      <c r="U111" s="32"/>
      <c r="V111" s="6"/>
      <c r="W111" s="11"/>
      <c r="X111" s="53"/>
      <c r="Y111" s="126"/>
      <c r="Z111" s="31"/>
      <c r="AA111" s="32"/>
      <c r="AB111" s="11"/>
      <c r="AC111" s="32"/>
      <c r="AD111" s="57"/>
      <c r="AE111" s="126"/>
      <c r="AF111" s="255"/>
      <c r="AG111" s="33"/>
      <c r="AH111" s="33"/>
      <c r="AI111" s="32"/>
      <c r="AJ111" s="70"/>
      <c r="AK111" s="126"/>
      <c r="AL111" s="1"/>
      <c r="AM111" s="32"/>
      <c r="AN111" s="11"/>
      <c r="AO111" s="32"/>
      <c r="AQ111" s="67"/>
      <c r="AR111" s="50"/>
      <c r="AS111" s="6"/>
      <c r="AT111" s="63"/>
      <c r="AU111" s="12"/>
    </row>
    <row r="112" spans="1:47" s="22" customFormat="1" ht="12.75">
      <c r="A112" s="28"/>
      <c r="B112" s="11"/>
      <c r="C112" s="50"/>
      <c r="D112" s="126"/>
      <c r="E112" s="126"/>
      <c r="F112" s="255"/>
      <c r="G112" s="33"/>
      <c r="H112" s="11"/>
      <c r="J112" s="57"/>
      <c r="K112" s="259"/>
      <c r="L112" s="136"/>
      <c r="M112" s="388"/>
      <c r="N112" s="612"/>
      <c r="O112" s="613"/>
      <c r="P112" s="613"/>
      <c r="Q112" s="615"/>
      <c r="R112" s="126"/>
      <c r="S112" s="126"/>
      <c r="T112" s="31"/>
      <c r="U112" s="32"/>
      <c r="V112" s="6"/>
      <c r="W112" s="11"/>
      <c r="X112" s="53"/>
      <c r="Y112" s="126"/>
      <c r="Z112" s="31"/>
      <c r="AA112" s="32"/>
      <c r="AB112" s="11"/>
      <c r="AC112" s="32"/>
      <c r="AD112" s="57"/>
      <c r="AE112" s="126"/>
      <c r="AF112" s="255"/>
      <c r="AG112" s="33"/>
      <c r="AH112" s="33"/>
      <c r="AI112" s="32"/>
      <c r="AJ112" s="70"/>
      <c r="AK112" s="126"/>
      <c r="AL112" s="1"/>
      <c r="AM112" s="32"/>
      <c r="AN112" s="11"/>
      <c r="AO112" s="32"/>
      <c r="AQ112" s="67"/>
      <c r="AR112" s="50"/>
      <c r="AS112" s="6"/>
      <c r="AT112" s="63"/>
      <c r="AU112" s="12"/>
    </row>
    <row r="113" spans="1:47" s="22" customFormat="1" ht="12.75">
      <c r="A113" s="28"/>
      <c r="B113" s="11"/>
      <c r="C113" s="50"/>
      <c r="D113" s="126"/>
      <c r="E113" s="126"/>
      <c r="F113" s="255"/>
      <c r="G113" s="33"/>
      <c r="H113" s="11"/>
      <c r="J113" s="57"/>
      <c r="K113" s="259"/>
      <c r="L113" s="136"/>
      <c r="M113" s="388"/>
      <c r="N113" s="672"/>
      <c r="O113" s="673"/>
      <c r="P113" s="673"/>
      <c r="Q113" s="683"/>
      <c r="R113" s="126"/>
      <c r="S113" s="126"/>
      <c r="T113" s="31"/>
      <c r="U113" s="32"/>
      <c r="V113" s="6"/>
      <c r="W113" s="11"/>
      <c r="X113" s="53"/>
      <c r="Y113" s="126"/>
      <c r="Z113" s="31"/>
      <c r="AA113" s="32"/>
      <c r="AB113" s="11"/>
      <c r="AC113" s="32"/>
      <c r="AD113" s="57"/>
      <c r="AE113" s="126"/>
      <c r="AF113" s="255"/>
      <c r="AG113" s="33"/>
      <c r="AH113" s="33"/>
      <c r="AI113" s="32"/>
      <c r="AJ113" s="70"/>
      <c r="AK113" s="126"/>
      <c r="AL113" s="1"/>
      <c r="AM113" s="32"/>
      <c r="AN113" s="11"/>
      <c r="AO113" s="32"/>
      <c r="AQ113" s="67"/>
      <c r="AR113" s="50"/>
      <c r="AS113" s="6"/>
      <c r="AT113" s="63"/>
      <c r="AU113" s="12"/>
    </row>
    <row r="114" spans="1:47" s="22" customFormat="1" ht="12.75">
      <c r="A114" s="327"/>
      <c r="B114" s="19"/>
      <c r="C114" s="51"/>
      <c r="D114" s="127"/>
      <c r="E114" s="127"/>
      <c r="F114" s="597"/>
      <c r="G114" s="34"/>
      <c r="H114" s="19"/>
      <c r="I114" s="42"/>
      <c r="J114" s="61"/>
      <c r="K114" s="257"/>
      <c r="L114" s="137"/>
      <c r="M114" s="759"/>
      <c r="N114" s="669"/>
      <c r="O114" s="670"/>
      <c r="P114" s="670"/>
      <c r="Q114" s="671"/>
      <c r="R114" s="127"/>
      <c r="S114" s="127"/>
      <c r="T114" s="384"/>
      <c r="U114" s="35"/>
      <c r="V114" s="18"/>
      <c r="W114" s="19"/>
      <c r="X114" s="56"/>
      <c r="Y114" s="127"/>
      <c r="Z114" s="384"/>
      <c r="AA114" s="35"/>
      <c r="AB114" s="19"/>
      <c r="AC114" s="35"/>
      <c r="AD114" s="61"/>
      <c r="AE114" s="127"/>
      <c r="AF114" s="597"/>
      <c r="AG114" s="34"/>
      <c r="AH114" s="34"/>
      <c r="AI114" s="35"/>
      <c r="AJ114" s="206"/>
      <c r="AK114" s="127"/>
      <c r="AL114" s="740"/>
      <c r="AM114" s="35"/>
      <c r="AN114" s="19"/>
      <c r="AO114" s="35"/>
      <c r="AP114" s="42"/>
      <c r="AQ114" s="93"/>
      <c r="AR114" s="51"/>
      <c r="AS114" s="18"/>
      <c r="AT114" s="64"/>
      <c r="AU114" s="20"/>
    </row>
    <row r="115" spans="1:47" ht="12.75">
      <c r="A115" s="28"/>
      <c r="B115" s="6"/>
      <c r="C115" s="6"/>
      <c r="D115" s="126"/>
      <c r="E115" s="126"/>
      <c r="F115" s="386"/>
      <c r="G115" s="23"/>
      <c r="H115" s="96"/>
      <c r="I115" s="23"/>
      <c r="J115" s="23"/>
      <c r="K115" s="126"/>
      <c r="L115" s="126"/>
      <c r="M115" s="39"/>
      <c r="N115" s="40"/>
      <c r="O115" s="6"/>
      <c r="P115" s="6"/>
      <c r="Q115" s="6"/>
      <c r="R115" s="126"/>
      <c r="S115" s="126"/>
      <c r="T115" s="31"/>
      <c r="U115" s="22"/>
      <c r="V115" s="6"/>
      <c r="W115" s="6"/>
      <c r="X115" s="6"/>
      <c r="Y115" s="126"/>
      <c r="Z115" s="39"/>
      <c r="AA115" s="22"/>
      <c r="AB115" s="6"/>
      <c r="AC115" s="22"/>
      <c r="AD115" s="22"/>
      <c r="AE115" s="126"/>
      <c r="AF115" s="39"/>
      <c r="AG115" s="22"/>
      <c r="AH115" s="22"/>
      <c r="AI115" s="22"/>
      <c r="AJ115" s="70"/>
      <c r="AK115" s="126"/>
      <c r="AL115" s="39"/>
      <c r="AM115" s="22"/>
      <c r="AN115" s="6"/>
      <c r="AO115" s="22"/>
      <c r="AP115" s="22"/>
      <c r="AQ115" s="6"/>
      <c r="AR115" s="6"/>
      <c r="AS115" s="6"/>
      <c r="AT115" s="6"/>
      <c r="AU115" s="12"/>
    </row>
    <row r="116" spans="1:47" ht="18">
      <c r="A116" s="162"/>
      <c r="B116" s="58"/>
      <c r="C116" s="954"/>
      <c r="D116" s="31"/>
      <c r="E116" s="31"/>
      <c r="F116" s="31"/>
      <c r="G116" s="954" t="s">
        <v>564</v>
      </c>
      <c r="H116" s="58"/>
      <c r="I116" s="58"/>
      <c r="J116" s="31"/>
      <c r="K116" s="58" t="s">
        <v>430</v>
      </c>
      <c r="L116" s="58"/>
      <c r="M116" s="117"/>
      <c r="N116" s="39"/>
      <c r="O116" s="58"/>
      <c r="P116" s="31"/>
      <c r="Q116" s="31"/>
      <c r="R116" s="31"/>
      <c r="S116" s="31"/>
      <c r="T116" s="962" t="s">
        <v>562</v>
      </c>
      <c r="U116" s="963"/>
      <c r="V116" s="39"/>
      <c r="W116" s="31"/>
      <c r="X116" s="31"/>
      <c r="Y116" s="129"/>
      <c r="Z116" s="954"/>
      <c r="AA116" s="954" t="s">
        <v>563</v>
      </c>
      <c r="AB116" s="31"/>
      <c r="AC116" s="31"/>
      <c r="AD116" s="31"/>
      <c r="AE116" s="129"/>
      <c r="AF116" s="39"/>
      <c r="AG116" s="31"/>
      <c r="AH116" s="31"/>
      <c r="AI116" s="31"/>
      <c r="AJ116" s="190"/>
      <c r="AK116" s="129"/>
      <c r="AL116" s="58"/>
      <c r="AM116" s="39"/>
      <c r="AO116" s="22"/>
      <c r="AP116" s="22"/>
      <c r="AQ116" s="22"/>
      <c r="AR116" s="22"/>
      <c r="AS116" s="22"/>
      <c r="AT116" s="1909" t="s">
        <v>198</v>
      </c>
      <c r="AU116" s="1910"/>
    </row>
    <row r="117" spans="1:47" ht="13.5" thickBot="1">
      <c r="A117" s="47"/>
      <c r="B117" s="7"/>
      <c r="C117" s="94"/>
      <c r="D117" s="131"/>
      <c r="E117" s="131"/>
      <c r="F117" s="26"/>
      <c r="G117" s="7"/>
      <c r="H117" s="5"/>
      <c r="I117" s="7"/>
      <c r="J117" s="7"/>
      <c r="K117" s="131"/>
      <c r="L117" s="131"/>
      <c r="M117" s="26"/>
      <c r="N117" s="7"/>
      <c r="O117" s="5"/>
      <c r="P117" s="7"/>
      <c r="Q117" s="7"/>
      <c r="R117" s="131"/>
      <c r="S117" s="131"/>
      <c r="T117" s="26"/>
      <c r="U117" s="7"/>
      <c r="V117" s="5"/>
      <c r="W117" s="7"/>
      <c r="X117" s="7"/>
      <c r="Y117" s="131"/>
      <c r="Z117" s="26"/>
      <c r="AA117" s="7"/>
      <c r="AB117" s="5"/>
      <c r="AC117" s="7"/>
      <c r="AD117" s="7"/>
      <c r="AE117" s="131"/>
      <c r="AF117" s="26"/>
      <c r="AG117" s="7"/>
      <c r="AH117" s="7"/>
      <c r="AI117" s="7"/>
      <c r="AJ117" s="71"/>
      <c r="AK117" s="131"/>
      <c r="AL117" s="766"/>
      <c r="AM117" s="7"/>
      <c r="AN117" s="5"/>
      <c r="AO117" s="7"/>
      <c r="AP117" s="7"/>
      <c r="AQ117" s="7"/>
      <c r="AR117" s="7"/>
      <c r="AS117" s="7"/>
      <c r="AT117" s="7"/>
      <c r="AU117" s="25"/>
    </row>
    <row r="118" spans="1:47" ht="13.5" thickTop="1">
      <c r="A118" s="6"/>
      <c r="B118" s="22"/>
      <c r="C118" s="22"/>
      <c r="D118" s="126"/>
      <c r="E118" s="126"/>
      <c r="F118" s="39"/>
      <c r="G118" s="22"/>
      <c r="H118" s="6"/>
      <c r="I118" s="22"/>
      <c r="J118" s="22"/>
      <c r="K118" s="126"/>
      <c r="L118" s="126"/>
      <c r="M118" s="39"/>
      <c r="N118" s="22"/>
      <c r="O118" s="6"/>
      <c r="P118" s="22"/>
      <c r="Q118" s="22"/>
      <c r="R118" s="126"/>
      <c r="S118" s="126"/>
      <c r="T118" s="39"/>
      <c r="U118" s="22"/>
      <c r="V118" s="6"/>
      <c r="W118" s="22"/>
      <c r="X118" s="22"/>
      <c r="Y118" s="126"/>
      <c r="Z118" s="39"/>
      <c r="AA118" s="22"/>
      <c r="AB118" s="6"/>
      <c r="AC118" s="22"/>
      <c r="AD118" s="22"/>
      <c r="AE118" s="126"/>
      <c r="AF118" s="39"/>
      <c r="AG118" s="22"/>
      <c r="AH118" s="22"/>
      <c r="AI118" s="22"/>
      <c r="AJ118" s="22"/>
      <c r="AK118" s="126"/>
      <c r="AL118" s="39"/>
      <c r="AM118" s="22"/>
      <c r="AN118" s="6"/>
      <c r="AO118" s="22"/>
      <c r="AP118" s="22"/>
      <c r="AQ118" s="22"/>
      <c r="AR118" s="22"/>
      <c r="AS118" s="22"/>
      <c r="AT118" s="22"/>
      <c r="AU118" s="22"/>
    </row>
    <row r="119" spans="1:51" ht="12.75">
      <c r="A119" s="836"/>
      <c r="B119" s="1274"/>
      <c r="C119" s="852"/>
      <c r="D119" s="1010"/>
      <c r="E119" s="1010"/>
      <c r="F119" s="1994"/>
      <c r="G119" s="1413"/>
      <c r="H119" s="614"/>
      <c r="I119" s="614"/>
      <c r="J119" s="614"/>
      <c r="K119" s="1010"/>
      <c r="L119" s="1010"/>
      <c r="M119" s="117"/>
      <c r="N119" s="1234"/>
      <c r="O119" s="292"/>
      <c r="P119" s="292"/>
      <c r="Q119" s="292"/>
      <c r="R119" s="126"/>
      <c r="S119" s="126"/>
      <c r="T119" s="31"/>
      <c r="U119" s="40"/>
      <c r="V119" s="6"/>
      <c r="W119" s="6"/>
      <c r="X119" s="6"/>
      <c r="Y119" s="126"/>
      <c r="Z119" s="117"/>
      <c r="AA119" s="1414"/>
      <c r="AB119" s="662"/>
      <c r="AC119" s="662"/>
      <c r="AD119" s="662"/>
      <c r="AE119" s="126"/>
      <c r="AF119" s="31"/>
      <c r="AG119" s="6"/>
      <c r="AH119" s="6"/>
      <c r="AI119" s="6"/>
      <c r="AJ119" s="6"/>
      <c r="AK119" s="130"/>
      <c r="AL119" s="39"/>
      <c r="AP119" s="109"/>
      <c r="AV119" s="114"/>
      <c r="AW119" s="6"/>
      <c r="AX119" s="114"/>
      <c r="AY119" s="114"/>
    </row>
    <row r="120" spans="1:51" ht="12.75">
      <c r="A120" s="31"/>
      <c r="B120" s="292"/>
      <c r="C120" s="292"/>
      <c r="D120" s="1010"/>
      <c r="E120" s="1010"/>
      <c r="F120" s="1994"/>
      <c r="G120" s="1413"/>
      <c r="H120" s="614"/>
      <c r="I120" s="614"/>
      <c r="J120" s="614"/>
      <c r="K120" s="1010"/>
      <c r="L120" s="1010"/>
      <c r="M120" s="117"/>
      <c r="N120" s="1234"/>
      <c r="O120" s="292"/>
      <c r="P120" s="292"/>
      <c r="Q120" s="292"/>
      <c r="R120" s="126"/>
      <c r="S120" s="126"/>
      <c r="T120" s="31"/>
      <c r="U120" s="40"/>
      <c r="V120" s="6"/>
      <c r="W120" s="6"/>
      <c r="X120" s="6"/>
      <c r="Y120" s="126"/>
      <c r="Z120" s="117"/>
      <c r="AA120" s="1414"/>
      <c r="AB120" s="662"/>
      <c r="AC120" s="662"/>
      <c r="AD120" s="662"/>
      <c r="AE120" s="126"/>
      <c r="AF120" s="31"/>
      <c r="AG120" s="6"/>
      <c r="AH120" s="6"/>
      <c r="AI120" s="6"/>
      <c r="AJ120" s="6"/>
      <c r="AK120" s="130"/>
      <c r="AL120" s="39"/>
      <c r="AV120" s="114"/>
      <c r="AW120" s="6"/>
      <c r="AX120" s="114"/>
      <c r="AY120" s="114"/>
    </row>
    <row r="121" spans="1:51" ht="12.75">
      <c r="A121" s="31"/>
      <c r="B121" s="44"/>
      <c r="C121" s="292"/>
      <c r="D121" s="1010"/>
      <c r="E121" s="1010"/>
      <c r="F121" s="1994"/>
      <c r="G121" s="1415"/>
      <c r="H121" s="269"/>
      <c r="I121" s="269"/>
      <c r="J121" s="269"/>
      <c r="K121" s="1010"/>
      <c r="L121" s="1010"/>
      <c r="M121" s="117"/>
      <c r="N121" s="1234"/>
      <c r="O121" s="292"/>
      <c r="P121" s="292"/>
      <c r="Q121" s="292"/>
      <c r="R121" s="126"/>
      <c r="S121" s="126"/>
      <c r="T121" s="31"/>
      <c r="U121" s="40"/>
      <c r="V121" s="6"/>
      <c r="W121" s="6"/>
      <c r="X121" s="6"/>
      <c r="Y121" s="126"/>
      <c r="Z121" s="31"/>
      <c r="AA121" s="40"/>
      <c r="AB121" s="6"/>
      <c r="AC121" s="6"/>
      <c r="AD121" s="6"/>
      <c r="AE121" s="126"/>
      <c r="AF121" s="31"/>
      <c r="AG121" s="6"/>
      <c r="AH121" s="6"/>
      <c r="AI121" s="6"/>
      <c r="AJ121" s="6"/>
      <c r="AK121" s="130"/>
      <c r="AL121" s="39"/>
      <c r="AV121" s="114"/>
      <c r="AW121" s="6"/>
      <c r="AX121" s="114"/>
      <c r="AY121" s="114"/>
    </row>
    <row r="122" spans="1:51" ht="12.75">
      <c r="A122" s="31"/>
      <c r="B122" s="44"/>
      <c r="C122" s="292"/>
      <c r="D122" s="1010"/>
      <c r="E122" s="1010"/>
      <c r="F122" s="1416"/>
      <c r="G122" s="1234"/>
      <c r="H122" s="292"/>
      <c r="I122" s="292"/>
      <c r="J122" s="292"/>
      <c r="K122" s="1010"/>
      <c r="L122" s="1010"/>
      <c r="M122" s="117"/>
      <c r="N122" s="1234"/>
      <c r="O122" s="292"/>
      <c r="P122" s="292"/>
      <c r="Q122" s="292"/>
      <c r="R122" s="126"/>
      <c r="S122" s="126"/>
      <c r="T122" s="31"/>
      <c r="U122" s="40"/>
      <c r="V122" s="6"/>
      <c r="W122" s="6"/>
      <c r="X122" s="6"/>
      <c r="Y122" s="126"/>
      <c r="Z122" s="117"/>
      <c r="AA122" s="1234"/>
      <c r="AB122" s="292"/>
      <c r="AC122" s="292"/>
      <c r="AD122" s="292"/>
      <c r="AE122" s="126"/>
      <c r="AF122" s="31"/>
      <c r="AG122" s="6"/>
      <c r="AH122" s="6"/>
      <c r="AI122" s="6"/>
      <c r="AJ122" s="6"/>
      <c r="AK122" s="130"/>
      <c r="AL122" s="39"/>
      <c r="AM122" s="6"/>
      <c r="AN122" s="114"/>
      <c r="AO122" s="6"/>
      <c r="AP122" s="114"/>
      <c r="AQ122" s="22"/>
      <c r="AR122" s="22"/>
      <c r="AS122" s="22"/>
      <c r="AT122" s="22"/>
      <c r="AU122" s="22"/>
      <c r="AV122" s="149"/>
      <c r="AW122" s="31"/>
      <c r="AX122" s="149"/>
      <c r="AY122" s="149"/>
    </row>
    <row r="123" spans="1:47" ht="12.75">
      <c r="A123" s="31"/>
      <c r="B123" s="292"/>
      <c r="C123" s="292"/>
      <c r="D123" s="1010"/>
      <c r="E123" s="1010"/>
      <c r="F123" s="117"/>
      <c r="G123" s="1234"/>
      <c r="H123" s="292"/>
      <c r="I123" s="292"/>
      <c r="J123" s="292"/>
      <c r="K123" s="1010"/>
      <c r="L123" s="1010"/>
      <c r="M123" s="117"/>
      <c r="N123" s="1234"/>
      <c r="O123" s="292"/>
      <c r="P123" s="292"/>
      <c r="Q123" s="292"/>
      <c r="R123" s="126"/>
      <c r="S123" s="126"/>
      <c r="T123" s="31"/>
      <c r="U123" s="40"/>
      <c r="V123" s="6"/>
      <c r="W123" s="6"/>
      <c r="X123" s="6"/>
      <c r="Y123" s="126"/>
      <c r="Z123" s="117"/>
      <c r="AA123" s="1234"/>
      <c r="AB123" s="292"/>
      <c r="AC123" s="292"/>
      <c r="AD123" s="292"/>
      <c r="AE123" s="126"/>
      <c r="AF123" s="31"/>
      <c r="AG123" s="6"/>
      <c r="AH123" s="6"/>
      <c r="AI123" s="6"/>
      <c r="AJ123" s="6"/>
      <c r="AK123" s="130"/>
      <c r="AL123" s="39"/>
      <c r="AM123" s="6"/>
      <c r="AN123" s="114"/>
      <c r="AO123" s="6"/>
      <c r="AP123" s="114"/>
      <c r="AQ123" s="22"/>
      <c r="AR123" s="22"/>
      <c r="AS123" s="22"/>
      <c r="AT123" s="22"/>
      <c r="AU123" s="22"/>
    </row>
    <row r="124" spans="1:47" ht="12.75">
      <c r="A124" s="31"/>
      <c r="B124" s="292"/>
      <c r="C124" s="292"/>
      <c r="D124" s="1010"/>
      <c r="E124" s="1010"/>
      <c r="F124" s="117"/>
      <c r="G124" s="1234"/>
      <c r="H124" s="292"/>
      <c r="I124" s="292"/>
      <c r="J124" s="292"/>
      <c r="K124" s="1010"/>
      <c r="L124" s="1010"/>
      <c r="M124" s="117"/>
      <c r="N124" s="1234"/>
      <c r="O124" s="292"/>
      <c r="P124" s="292"/>
      <c r="Q124" s="292"/>
      <c r="R124" s="126"/>
      <c r="S124" s="126"/>
      <c r="T124" s="31"/>
      <c r="U124" s="40"/>
      <c r="V124" s="6"/>
      <c r="W124" s="6"/>
      <c r="X124" s="6"/>
      <c r="Y124" s="126"/>
      <c r="Z124" s="117"/>
      <c r="AA124" s="1234"/>
      <c r="AB124" s="292"/>
      <c r="AC124" s="292"/>
      <c r="AD124" s="292"/>
      <c r="AE124" s="126"/>
      <c r="AF124" s="31"/>
      <c r="AG124" s="6"/>
      <c r="AH124" s="6"/>
      <c r="AI124" s="6"/>
      <c r="AJ124" s="6"/>
      <c r="AK124" s="126"/>
      <c r="AL124" s="39"/>
      <c r="AM124" s="6"/>
      <c r="AN124" s="6"/>
      <c r="AO124" s="6"/>
      <c r="AP124" s="6"/>
      <c r="AQ124" s="22"/>
      <c r="AR124" s="22"/>
      <c r="AS124" s="22"/>
      <c r="AT124" s="22"/>
      <c r="AU124" s="22"/>
    </row>
    <row r="125" spans="1:47" ht="12.75">
      <c r="A125" s="31"/>
      <c r="B125" s="44"/>
      <c r="C125" s="292"/>
      <c r="D125" s="1010"/>
      <c r="E125" s="1010"/>
      <c r="F125" s="117"/>
      <c r="G125" s="1234"/>
      <c r="H125" s="292"/>
      <c r="I125" s="292"/>
      <c r="J125" s="292"/>
      <c r="K125" s="1010"/>
      <c r="L125" s="1010"/>
      <c r="M125" s="117"/>
      <c r="N125" s="1234"/>
      <c r="O125" s="292"/>
      <c r="P125" s="292"/>
      <c r="Q125" s="292"/>
      <c r="R125" s="126"/>
      <c r="S125" s="126"/>
      <c r="T125" s="31"/>
      <c r="U125" s="40"/>
      <c r="V125" s="6"/>
      <c r="W125" s="6"/>
      <c r="X125" s="6"/>
      <c r="Y125" s="126"/>
      <c r="Z125" s="117"/>
      <c r="AA125" s="1234"/>
      <c r="AB125" s="292"/>
      <c r="AC125" s="292"/>
      <c r="AD125" s="292"/>
      <c r="AE125" s="126"/>
      <c r="AF125" s="31"/>
      <c r="AG125" s="6"/>
      <c r="AH125" s="6"/>
      <c r="AI125" s="6"/>
      <c r="AJ125" s="6"/>
      <c r="AK125" s="166"/>
      <c r="AL125" s="39"/>
      <c r="AM125" s="31"/>
      <c r="AN125" s="149"/>
      <c r="AO125" s="6"/>
      <c r="AP125" s="149"/>
      <c r="AQ125" s="39"/>
      <c r="AR125" s="39"/>
      <c r="AS125" s="39"/>
      <c r="AT125" s="39"/>
      <c r="AU125" s="39"/>
    </row>
    <row r="126" spans="1:38" ht="12.75">
      <c r="A126" s="31"/>
      <c r="B126" s="292"/>
      <c r="C126" s="292"/>
      <c r="D126" s="1010"/>
      <c r="E126" s="1010"/>
      <c r="F126" s="117"/>
      <c r="G126" s="1234"/>
      <c r="H126" s="292"/>
      <c r="I126" s="292"/>
      <c r="J126" s="292"/>
      <c r="K126" s="1010"/>
      <c r="L126" s="1010"/>
      <c r="M126" s="117"/>
      <c r="N126" s="1234"/>
      <c r="O126" s="292"/>
      <c r="P126" s="292"/>
      <c r="Q126" s="292"/>
      <c r="R126" s="126"/>
      <c r="S126" s="126"/>
      <c r="T126" s="31"/>
      <c r="U126" s="40"/>
      <c r="V126" s="6"/>
      <c r="W126" s="6"/>
      <c r="X126" s="6"/>
      <c r="Y126" s="126"/>
      <c r="Z126" s="117"/>
      <c r="AA126" s="1234"/>
      <c r="AB126" s="292"/>
      <c r="AC126" s="292"/>
      <c r="AD126" s="292"/>
      <c r="AE126" s="126"/>
      <c r="AF126" s="31"/>
      <c r="AG126" s="6"/>
      <c r="AH126" s="6"/>
      <c r="AI126" s="6"/>
      <c r="AJ126" s="6"/>
      <c r="AK126" s="126"/>
      <c r="AL126" s="39"/>
    </row>
    <row r="127" spans="1:38" ht="12.75">
      <c r="A127" s="31"/>
      <c r="B127" s="292"/>
      <c r="C127" s="292"/>
      <c r="D127" s="1010"/>
      <c r="E127" s="1010"/>
      <c r="F127" s="117"/>
      <c r="G127" s="1234"/>
      <c r="H127" s="292"/>
      <c r="I127" s="292"/>
      <c r="J127" s="292"/>
      <c r="K127" s="1010"/>
      <c r="L127" s="1010"/>
      <c r="M127" s="117"/>
      <c r="N127" s="1234"/>
      <c r="O127" s="292"/>
      <c r="P127" s="292"/>
      <c r="Q127" s="292"/>
      <c r="R127" s="126"/>
      <c r="S127" s="126"/>
      <c r="T127" s="31"/>
      <c r="U127" s="40"/>
      <c r="V127" s="6"/>
      <c r="W127" s="6"/>
      <c r="X127" s="6"/>
      <c r="Y127" s="126"/>
      <c r="Z127" s="117"/>
      <c r="AA127" s="1234"/>
      <c r="AB127" s="292"/>
      <c r="AC127" s="292"/>
      <c r="AD127" s="292"/>
      <c r="AE127" s="126"/>
      <c r="AF127" s="31"/>
      <c r="AG127" s="6"/>
      <c r="AH127" s="6"/>
      <c r="AI127" s="6"/>
      <c r="AJ127" s="6"/>
      <c r="AK127" s="126"/>
      <c r="AL127" s="39"/>
    </row>
    <row r="128" spans="1:38" ht="12.75">
      <c r="A128" s="31"/>
      <c r="B128" s="44"/>
      <c r="C128" s="292"/>
      <c r="D128" s="1010"/>
      <c r="E128" s="1010"/>
      <c r="F128" s="117"/>
      <c r="G128" s="1234"/>
      <c r="H128" s="292"/>
      <c r="I128" s="292"/>
      <c r="J128" s="292"/>
      <c r="K128" s="1010"/>
      <c r="L128" s="1010"/>
      <c r="M128" s="117"/>
      <c r="N128" s="1234"/>
      <c r="O128" s="292"/>
      <c r="P128" s="292"/>
      <c r="Q128" s="292"/>
      <c r="R128" s="126"/>
      <c r="S128" s="126"/>
      <c r="T128" s="31"/>
      <c r="U128" s="40"/>
      <c r="V128" s="6"/>
      <c r="W128" s="6"/>
      <c r="X128" s="6"/>
      <c r="Y128" s="126"/>
      <c r="Z128" s="117"/>
      <c r="AA128" s="1234"/>
      <c r="AB128" s="292"/>
      <c r="AC128" s="292"/>
      <c r="AD128" s="292"/>
      <c r="AE128" s="126"/>
      <c r="AF128" s="31"/>
      <c r="AG128" s="6"/>
      <c r="AH128" s="6"/>
      <c r="AI128" s="6"/>
      <c r="AJ128" s="6"/>
      <c r="AK128" s="126"/>
      <c r="AL128" s="39"/>
    </row>
    <row r="129" spans="1:38" ht="12.75">
      <c r="A129" s="31"/>
      <c r="B129" s="292"/>
      <c r="C129" s="292"/>
      <c r="D129" s="1010"/>
      <c r="E129" s="1010"/>
      <c r="F129" s="117"/>
      <c r="G129" s="1234"/>
      <c r="H129" s="292"/>
      <c r="I129" s="292"/>
      <c r="J129" s="292"/>
      <c r="K129" s="1010"/>
      <c r="L129" s="1010"/>
      <c r="M129" s="117"/>
      <c r="N129" s="1234"/>
      <c r="O129" s="292"/>
      <c r="P129" s="292"/>
      <c r="Q129" s="292"/>
      <c r="R129" s="126"/>
      <c r="S129" s="126"/>
      <c r="T129" s="31"/>
      <c r="U129" s="40"/>
      <c r="V129" s="6"/>
      <c r="W129" s="6"/>
      <c r="X129" s="6"/>
      <c r="Y129" s="126"/>
      <c r="Z129" s="117"/>
      <c r="AA129" s="1234"/>
      <c r="AB129" s="292"/>
      <c r="AC129" s="292"/>
      <c r="AD129" s="292"/>
      <c r="AE129" s="126"/>
      <c r="AF129" s="31"/>
      <c r="AG129" s="6"/>
      <c r="AH129" s="6"/>
      <c r="AI129" s="6"/>
      <c r="AJ129" s="6"/>
      <c r="AK129" s="126"/>
      <c r="AL129" s="39"/>
    </row>
    <row r="130" spans="1:38" ht="12.75">
      <c r="A130" s="31"/>
      <c r="B130" s="292"/>
      <c r="C130" s="292"/>
      <c r="D130" s="1010"/>
      <c r="E130" s="1010"/>
      <c r="F130" s="117"/>
      <c r="G130" s="1234"/>
      <c r="H130" s="292"/>
      <c r="I130" s="292"/>
      <c r="J130" s="292"/>
      <c r="K130" s="1010"/>
      <c r="L130" s="1010"/>
      <c r="M130" s="117"/>
      <c r="N130" s="1234"/>
      <c r="O130" s="292"/>
      <c r="P130" s="292"/>
      <c r="Q130" s="292"/>
      <c r="R130" s="126"/>
      <c r="S130" s="126"/>
      <c r="T130" s="31"/>
      <c r="U130" s="40"/>
      <c r="V130" s="6"/>
      <c r="W130" s="6"/>
      <c r="X130" s="6"/>
      <c r="Y130" s="126"/>
      <c r="Z130" s="117"/>
      <c r="AA130" s="1234"/>
      <c r="AB130" s="292"/>
      <c r="AC130" s="292"/>
      <c r="AD130" s="292"/>
      <c r="AE130" s="126"/>
      <c r="AF130" s="31"/>
      <c r="AG130" s="6"/>
      <c r="AH130" s="6"/>
      <c r="AI130" s="6"/>
      <c r="AJ130" s="6"/>
      <c r="AK130" s="126"/>
      <c r="AL130" s="39"/>
    </row>
    <row r="131" spans="1:38" ht="12.75">
      <c r="A131" s="31"/>
      <c r="B131" s="44"/>
      <c r="C131" s="292"/>
      <c r="D131" s="1261"/>
      <c r="E131" s="1010"/>
      <c r="F131" s="995"/>
      <c r="G131" s="1234"/>
      <c r="H131" s="292"/>
      <c r="I131" s="292"/>
      <c r="J131" s="292"/>
      <c r="K131" s="1010"/>
      <c r="L131" s="1010"/>
      <c r="M131" s="117"/>
      <c r="N131" s="1414"/>
      <c r="O131" s="662"/>
      <c r="P131" s="662"/>
      <c r="Q131" s="662"/>
      <c r="R131" s="126"/>
      <c r="S131" s="126"/>
      <c r="T131" s="31"/>
      <c r="U131" s="40"/>
      <c r="V131" s="6"/>
      <c r="W131" s="6"/>
      <c r="X131" s="6"/>
      <c r="Y131" s="126"/>
      <c r="Z131" s="117"/>
      <c r="AA131" s="1414"/>
      <c r="AB131" s="662"/>
      <c r="AC131" s="662"/>
      <c r="AD131" s="662"/>
      <c r="AE131" s="126"/>
      <c r="AF131" s="31"/>
      <c r="AG131" s="6"/>
      <c r="AH131" s="6"/>
      <c r="AI131" s="6"/>
      <c r="AJ131" s="6"/>
      <c r="AK131" s="126"/>
      <c r="AL131" s="39"/>
    </row>
    <row r="132" spans="1:38" ht="12.75">
      <c r="A132" s="31"/>
      <c r="B132" s="292"/>
      <c r="C132" s="292"/>
      <c r="D132" s="1261"/>
      <c r="E132" s="1261"/>
      <c r="F132" s="995"/>
      <c r="G132" s="1234"/>
      <c r="H132" s="292"/>
      <c r="I132" s="292"/>
      <c r="J132" s="292"/>
      <c r="K132" s="1010"/>
      <c r="L132" s="1010"/>
      <c r="M132" s="117"/>
      <c r="N132" s="1414"/>
      <c r="O132" s="662"/>
      <c r="P132" s="662"/>
      <c r="Q132" s="1417"/>
      <c r="R132" s="126"/>
      <c r="S132" s="126"/>
      <c r="T132" s="31"/>
      <c r="U132" s="40"/>
      <c r="V132" s="6"/>
      <c r="W132" s="6"/>
      <c r="X132" s="6"/>
      <c r="Y132" s="126"/>
      <c r="Z132" s="117"/>
      <c r="AA132" s="1414"/>
      <c r="AB132" s="662"/>
      <c r="AC132" s="662"/>
      <c r="AD132" s="662"/>
      <c r="AE132" s="126"/>
      <c r="AF132" s="31"/>
      <c r="AG132" s="6"/>
      <c r="AH132" s="6"/>
      <c r="AI132" s="6"/>
      <c r="AJ132" s="6"/>
      <c r="AK132" s="126"/>
      <c r="AL132" s="39"/>
    </row>
    <row r="133" spans="1:38" ht="12.75">
      <c r="A133" s="31"/>
      <c r="B133" s="292"/>
      <c r="C133" s="292"/>
      <c r="D133" s="1010"/>
      <c r="E133" s="1010"/>
      <c r="F133" s="117"/>
      <c r="G133" s="1234"/>
      <c r="H133" s="292"/>
      <c r="I133" s="292"/>
      <c r="J133" s="292"/>
      <c r="K133" s="1010"/>
      <c r="L133" s="1010"/>
      <c r="M133" s="117"/>
      <c r="N133" s="1234"/>
      <c r="O133" s="292"/>
      <c r="P133" s="292"/>
      <c r="Q133" s="292"/>
      <c r="R133" s="126"/>
      <c r="S133" s="126"/>
      <c r="T133" s="31"/>
      <c r="U133" s="40"/>
      <c r="V133" s="6"/>
      <c r="W133" s="6"/>
      <c r="X133" s="6"/>
      <c r="Y133" s="126"/>
      <c r="Z133" s="117"/>
      <c r="AA133" s="1234"/>
      <c r="AB133" s="292"/>
      <c r="AC133" s="292"/>
      <c r="AD133" s="292"/>
      <c r="AE133" s="126"/>
      <c r="AF133" s="31"/>
      <c r="AG133" s="6"/>
      <c r="AH133" s="6"/>
      <c r="AI133" s="6"/>
      <c r="AJ133" s="6"/>
      <c r="AK133" s="126"/>
      <c r="AL133" s="39"/>
    </row>
    <row r="134" spans="1:38" ht="12.75">
      <c r="A134" s="22"/>
      <c r="B134" s="22"/>
      <c r="C134" s="22"/>
      <c r="D134" s="126"/>
      <c r="E134" s="126"/>
      <c r="F134" s="39"/>
      <c r="G134" s="22"/>
      <c r="H134" s="6"/>
      <c r="I134" s="22"/>
      <c r="J134" s="22"/>
      <c r="K134" s="126"/>
      <c r="L134" s="126"/>
      <c r="M134" s="39"/>
      <c r="N134" s="22"/>
      <c r="O134" s="6"/>
      <c r="P134" s="22"/>
      <c r="Q134" s="22"/>
      <c r="R134" s="126"/>
      <c r="S134" s="126"/>
      <c r="T134" s="39"/>
      <c r="U134" s="22"/>
      <c r="V134" s="6"/>
      <c r="W134" s="22"/>
      <c r="X134" s="22"/>
      <c r="Y134" s="126"/>
      <c r="Z134" s="39"/>
      <c r="AA134" s="22"/>
      <c r="AB134" s="6"/>
      <c r="AC134" s="22"/>
      <c r="AD134" s="22"/>
      <c r="AE134" s="126"/>
      <c r="AF134" s="39"/>
      <c r="AG134" s="22"/>
      <c r="AH134" s="22"/>
      <c r="AI134" s="22"/>
      <c r="AJ134" s="22"/>
      <c r="AK134" s="126"/>
      <c r="AL134" s="39"/>
    </row>
    <row r="157" spans="1:44" ht="15" customHeight="1">
      <c r="A157" s="779"/>
      <c r="B157" s="779"/>
      <c r="C157" s="779"/>
      <c r="D157" s="780"/>
      <c r="E157" s="780"/>
      <c r="F157" s="781"/>
      <c r="G157" s="779"/>
      <c r="H157" s="782"/>
      <c r="I157" s="782"/>
      <c r="J157" s="782"/>
      <c r="K157" s="780"/>
      <c r="L157" s="780"/>
      <c r="M157" s="782"/>
      <c r="N157" s="780"/>
      <c r="O157" s="782"/>
      <c r="P157" s="782"/>
      <c r="Q157" s="782"/>
      <c r="R157" s="780"/>
      <c r="S157" s="780"/>
      <c r="T157" s="782"/>
      <c r="U157" s="780"/>
      <c r="V157" s="782"/>
      <c r="W157" s="782"/>
      <c r="X157" s="782"/>
      <c r="Y157" s="780"/>
      <c r="Z157" s="782"/>
      <c r="AA157" s="780"/>
      <c r="AB157" s="782"/>
      <c r="AC157" s="782"/>
      <c r="AD157" s="782"/>
      <c r="AE157" s="780"/>
      <c r="AF157" s="781"/>
      <c r="AG157" s="779"/>
      <c r="AH157" s="779"/>
      <c r="AI157" s="779"/>
      <c r="AJ157" s="829" t="s">
        <v>492</v>
      </c>
      <c r="AK157" s="780"/>
      <c r="AL157" s="779"/>
      <c r="AM157" s="779"/>
      <c r="AN157" s="780"/>
      <c r="AO157" s="779"/>
      <c r="AP157" s="779"/>
      <c r="AQ157" s="779"/>
      <c r="AR157" s="783"/>
    </row>
    <row r="158" spans="1:43" ht="12.75">
      <c r="A158" s="3"/>
      <c r="B158" s="3"/>
      <c r="C158" s="3"/>
      <c r="F158" s="118">
        <f aca="true" t="shared" si="0" ref="F158:F164">COUNTIF($D$5:$D$153,G158)</f>
        <v>0</v>
      </c>
      <c r="G158" s="3" t="s">
        <v>126</v>
      </c>
      <c r="I158" s="3"/>
      <c r="J158" s="223"/>
      <c r="M158" s="118">
        <f aca="true" t="shared" si="1" ref="M158:M164">COUNTIF($K$5:$K$153,N158)</f>
        <v>0</v>
      </c>
      <c r="N158" s="3" t="s">
        <v>126</v>
      </c>
      <c r="P158" s="3"/>
      <c r="Q158" s="3"/>
      <c r="T158" s="118">
        <f aca="true" t="shared" si="2" ref="T158:T164">COUNTIF($R$5:$R$153,U158)</f>
        <v>0</v>
      </c>
      <c r="U158" s="3" t="s">
        <v>126</v>
      </c>
      <c r="W158" s="3"/>
      <c r="X158" s="3"/>
      <c r="Z158" s="118">
        <f aca="true" t="shared" si="3" ref="Z158:Z164">COUNTIF($Y$5:$Y$153,AA158)</f>
        <v>1</v>
      </c>
      <c r="AA158" s="3" t="s">
        <v>126</v>
      </c>
      <c r="AC158" s="3"/>
      <c r="AD158" s="3"/>
      <c r="AF158" s="118">
        <f aca="true" t="shared" si="4" ref="AF158:AF164">COUNTIF($AE$5:$AE$153,AG158)</f>
        <v>2</v>
      </c>
      <c r="AG158" s="3" t="s">
        <v>126</v>
      </c>
      <c r="AH158" s="3"/>
      <c r="AI158" s="3"/>
      <c r="AJ158" s="828">
        <f>F158+M158+T158+Z158+AF158</f>
        <v>3</v>
      </c>
      <c r="AL158" s="3">
        <f aca="true" t="shared" si="5" ref="AL158:AL164">COUNTIF($AK$5:$AK$153,AM158)</f>
        <v>0</v>
      </c>
      <c r="AM158" s="3" t="s">
        <v>126</v>
      </c>
      <c r="AO158" s="3"/>
      <c r="AP158" s="3"/>
      <c r="AQ158" s="3"/>
    </row>
    <row r="159" spans="1:43" ht="12.75">
      <c r="A159" s="3"/>
      <c r="B159" s="3"/>
      <c r="C159" s="3"/>
      <c r="F159" s="118">
        <f t="shared" si="0"/>
        <v>1</v>
      </c>
      <c r="G159" s="3" t="s">
        <v>109</v>
      </c>
      <c r="I159" s="3"/>
      <c r="J159" s="223"/>
      <c r="M159" s="118">
        <f t="shared" si="1"/>
        <v>3</v>
      </c>
      <c r="N159" s="3" t="s">
        <v>109</v>
      </c>
      <c r="P159" s="3"/>
      <c r="Q159" s="3"/>
      <c r="T159" s="118">
        <f t="shared" si="2"/>
        <v>2</v>
      </c>
      <c r="U159" s="3" t="s">
        <v>109</v>
      </c>
      <c r="W159" s="3"/>
      <c r="X159" s="3"/>
      <c r="Z159" s="118">
        <f t="shared" si="3"/>
        <v>0</v>
      </c>
      <c r="AA159" s="3" t="s">
        <v>109</v>
      </c>
      <c r="AC159" s="3"/>
      <c r="AD159" s="3"/>
      <c r="AF159" s="118">
        <f t="shared" si="4"/>
        <v>0</v>
      </c>
      <c r="AG159" s="3" t="s">
        <v>109</v>
      </c>
      <c r="AH159" s="3"/>
      <c r="AI159" s="3"/>
      <c r="AJ159" s="828">
        <f aca="true" t="shared" si="6" ref="AJ159:AJ166">F159+M159+T159+Z159+AF159</f>
        <v>6</v>
      </c>
      <c r="AL159" s="3">
        <f t="shared" si="5"/>
        <v>0</v>
      </c>
      <c r="AM159" s="3" t="s">
        <v>109</v>
      </c>
      <c r="AO159" s="3"/>
      <c r="AP159" s="3"/>
      <c r="AQ159" s="3"/>
    </row>
    <row r="160" spans="1:43" ht="12.75">
      <c r="A160" s="3"/>
      <c r="B160" s="3"/>
      <c r="C160" s="3"/>
      <c r="F160" s="118">
        <f t="shared" si="0"/>
        <v>3</v>
      </c>
      <c r="G160" s="3" t="s">
        <v>112</v>
      </c>
      <c r="I160" s="3"/>
      <c r="J160" s="223"/>
      <c r="M160" s="118">
        <f t="shared" si="1"/>
        <v>1</v>
      </c>
      <c r="N160" s="3" t="s">
        <v>112</v>
      </c>
      <c r="P160" s="3"/>
      <c r="Q160" s="3"/>
      <c r="T160" s="118">
        <f t="shared" si="2"/>
        <v>0</v>
      </c>
      <c r="U160" s="3" t="s">
        <v>112</v>
      </c>
      <c r="W160" s="3"/>
      <c r="X160" s="3"/>
      <c r="Z160" s="118">
        <f t="shared" si="3"/>
        <v>0</v>
      </c>
      <c r="AA160" s="3" t="s">
        <v>112</v>
      </c>
      <c r="AC160" s="3"/>
      <c r="AD160" s="3"/>
      <c r="AF160" s="118">
        <f t="shared" si="4"/>
        <v>0</v>
      </c>
      <c r="AG160" s="3" t="s">
        <v>112</v>
      </c>
      <c r="AH160" s="3"/>
      <c r="AI160" s="3"/>
      <c r="AJ160" s="828">
        <f t="shared" si="6"/>
        <v>4</v>
      </c>
      <c r="AL160" s="3">
        <f t="shared" si="5"/>
        <v>0</v>
      </c>
      <c r="AM160" s="3" t="s">
        <v>112</v>
      </c>
      <c r="AO160" s="3"/>
      <c r="AP160" s="3"/>
      <c r="AQ160" s="3"/>
    </row>
    <row r="161" spans="1:43" ht="12.75">
      <c r="A161" s="3"/>
      <c r="B161" s="3"/>
      <c r="C161" s="3"/>
      <c r="F161" s="118">
        <f t="shared" si="0"/>
        <v>0</v>
      </c>
      <c r="G161" s="3" t="s">
        <v>115</v>
      </c>
      <c r="I161" s="3"/>
      <c r="J161" s="223"/>
      <c r="M161" s="118">
        <f t="shared" si="1"/>
        <v>0</v>
      </c>
      <c r="N161" s="3" t="s">
        <v>115</v>
      </c>
      <c r="P161" s="3"/>
      <c r="Q161" s="3"/>
      <c r="T161" s="118">
        <f t="shared" si="2"/>
        <v>4</v>
      </c>
      <c r="U161" s="3" t="s">
        <v>115</v>
      </c>
      <c r="W161" s="3"/>
      <c r="X161" s="3"/>
      <c r="Z161" s="118">
        <f t="shared" si="3"/>
        <v>0</v>
      </c>
      <c r="AA161" s="3" t="s">
        <v>115</v>
      </c>
      <c r="AC161" s="3"/>
      <c r="AD161" s="3"/>
      <c r="AF161" s="118">
        <f t="shared" si="4"/>
        <v>0</v>
      </c>
      <c r="AG161" s="3" t="s">
        <v>115</v>
      </c>
      <c r="AH161" s="3"/>
      <c r="AI161" s="3"/>
      <c r="AJ161" s="828">
        <f t="shared" si="6"/>
        <v>4</v>
      </c>
      <c r="AL161" s="3">
        <f t="shared" si="5"/>
        <v>0</v>
      </c>
      <c r="AM161" s="3" t="s">
        <v>115</v>
      </c>
      <c r="AO161" s="3"/>
      <c r="AP161" s="3"/>
      <c r="AQ161" s="3"/>
    </row>
    <row r="162" spans="1:43" ht="12.75">
      <c r="A162" s="3"/>
      <c r="B162" s="3"/>
      <c r="C162" s="3"/>
      <c r="F162" s="118">
        <f t="shared" si="0"/>
        <v>5</v>
      </c>
      <c r="G162" s="3" t="s">
        <v>117</v>
      </c>
      <c r="I162" s="3"/>
      <c r="J162" s="223"/>
      <c r="M162" s="118">
        <f t="shared" si="1"/>
        <v>0</v>
      </c>
      <c r="N162" s="3" t="s">
        <v>117</v>
      </c>
      <c r="P162" s="3"/>
      <c r="Q162" s="3"/>
      <c r="T162" s="118">
        <f t="shared" si="2"/>
        <v>0</v>
      </c>
      <c r="U162" s="3" t="s">
        <v>117</v>
      </c>
      <c r="W162" s="3"/>
      <c r="X162" s="3"/>
      <c r="Z162" s="118">
        <f t="shared" si="3"/>
        <v>5</v>
      </c>
      <c r="AA162" s="3" t="s">
        <v>117</v>
      </c>
      <c r="AC162" s="3"/>
      <c r="AD162" s="3"/>
      <c r="AF162" s="118">
        <f t="shared" si="4"/>
        <v>0</v>
      </c>
      <c r="AG162" s="3" t="s">
        <v>117</v>
      </c>
      <c r="AH162" s="3"/>
      <c r="AI162" s="3"/>
      <c r="AJ162" s="828">
        <f t="shared" si="6"/>
        <v>10</v>
      </c>
      <c r="AL162" s="3">
        <f t="shared" si="5"/>
        <v>0</v>
      </c>
      <c r="AM162" s="3" t="s">
        <v>117</v>
      </c>
      <c r="AO162" s="3"/>
      <c r="AP162" s="3"/>
      <c r="AQ162" s="3"/>
    </row>
    <row r="163" spans="1:43" ht="12.75">
      <c r="A163" s="3"/>
      <c r="B163" s="3"/>
      <c r="C163" s="3"/>
      <c r="F163" s="118">
        <f t="shared" si="0"/>
        <v>0</v>
      </c>
      <c r="G163" s="3" t="s">
        <v>119</v>
      </c>
      <c r="I163" s="3"/>
      <c r="J163" s="223"/>
      <c r="M163" s="118">
        <f t="shared" si="1"/>
        <v>4</v>
      </c>
      <c r="N163" s="3" t="s">
        <v>119</v>
      </c>
      <c r="P163" s="3"/>
      <c r="Q163" s="3"/>
      <c r="T163" s="118">
        <f t="shared" si="2"/>
        <v>5</v>
      </c>
      <c r="U163" s="3" t="s">
        <v>119</v>
      </c>
      <c r="W163" s="3"/>
      <c r="X163" s="3"/>
      <c r="Z163" s="118">
        <f t="shared" si="3"/>
        <v>0</v>
      </c>
      <c r="AA163" s="3" t="s">
        <v>119</v>
      </c>
      <c r="AC163" s="3"/>
      <c r="AD163" s="3"/>
      <c r="AF163" s="118">
        <f t="shared" si="4"/>
        <v>0</v>
      </c>
      <c r="AG163" s="3" t="s">
        <v>119</v>
      </c>
      <c r="AH163" s="3"/>
      <c r="AI163" s="3"/>
      <c r="AJ163" s="828">
        <f t="shared" si="6"/>
        <v>9</v>
      </c>
      <c r="AL163" s="3">
        <f t="shared" si="5"/>
        <v>2</v>
      </c>
      <c r="AM163" s="3" t="s">
        <v>119</v>
      </c>
      <c r="AO163" s="3"/>
      <c r="AP163" s="3"/>
      <c r="AQ163" s="3"/>
    </row>
    <row r="164" spans="1:43" ht="12.75">
      <c r="A164" s="3"/>
      <c r="B164" s="3"/>
      <c r="C164" s="3"/>
      <c r="F164" s="118">
        <f t="shared" si="0"/>
        <v>5</v>
      </c>
      <c r="G164" s="3" t="s">
        <v>123</v>
      </c>
      <c r="I164" s="3"/>
      <c r="J164" s="223"/>
      <c r="M164" s="118">
        <f t="shared" si="1"/>
        <v>0</v>
      </c>
      <c r="N164" s="3" t="s">
        <v>123</v>
      </c>
      <c r="P164" s="3"/>
      <c r="Q164" s="3"/>
      <c r="T164" s="118">
        <f t="shared" si="2"/>
        <v>0</v>
      </c>
      <c r="U164" s="3" t="s">
        <v>123</v>
      </c>
      <c r="W164" s="3"/>
      <c r="X164" s="3"/>
      <c r="Z164" s="118">
        <f t="shared" si="3"/>
        <v>0</v>
      </c>
      <c r="AA164" s="3" t="s">
        <v>123</v>
      </c>
      <c r="AC164" s="3"/>
      <c r="AD164" s="3"/>
      <c r="AF164" s="118">
        <f t="shared" si="4"/>
        <v>0</v>
      </c>
      <c r="AG164" s="3" t="s">
        <v>123</v>
      </c>
      <c r="AH164" s="3"/>
      <c r="AI164" s="3"/>
      <c r="AJ164" s="828">
        <f t="shared" si="6"/>
        <v>5</v>
      </c>
      <c r="AL164" s="3">
        <f t="shared" si="5"/>
        <v>4</v>
      </c>
      <c r="AM164" s="3" t="s">
        <v>123</v>
      </c>
      <c r="AO164" s="3"/>
      <c r="AP164" s="3"/>
      <c r="AQ164" s="3"/>
    </row>
    <row r="165" spans="1:43" ht="12.75">
      <c r="A165" s="3"/>
      <c r="B165" s="3"/>
      <c r="C165" s="3"/>
      <c r="F165" s="118"/>
      <c r="G165" s="3"/>
      <c r="I165" s="3"/>
      <c r="J165" s="223"/>
      <c r="M165" s="118"/>
      <c r="N165" s="3"/>
      <c r="P165" s="3"/>
      <c r="Q165" s="3"/>
      <c r="T165" s="118"/>
      <c r="U165" s="3"/>
      <c r="W165" s="3"/>
      <c r="X165" s="3"/>
      <c r="Z165" s="118"/>
      <c r="AA165" s="3"/>
      <c r="AC165" s="3"/>
      <c r="AD165" s="3"/>
      <c r="AF165" s="118"/>
      <c r="AG165" s="3"/>
      <c r="AH165" s="3"/>
      <c r="AI165" s="3"/>
      <c r="AJ165" s="3"/>
      <c r="AL165" s="3"/>
      <c r="AM165" s="3"/>
      <c r="AO165" s="3"/>
      <c r="AP165" s="3"/>
      <c r="AQ165" s="3"/>
    </row>
    <row r="166" spans="1:43" ht="12.75">
      <c r="A166" s="3"/>
      <c r="B166" s="3"/>
      <c r="C166" s="3"/>
      <c r="F166" s="792">
        <f>SUM(F158:F164)</f>
        <v>14</v>
      </c>
      <c r="G166" s="792" t="s">
        <v>267</v>
      </c>
      <c r="H166" s="792"/>
      <c r="I166" s="793"/>
      <c r="J166" s="792"/>
      <c r="K166" s="793"/>
      <c r="L166" s="793"/>
      <c r="M166" s="792">
        <f>SUM(M158:M164)</f>
        <v>8</v>
      </c>
      <c r="N166" s="792" t="s">
        <v>267</v>
      </c>
      <c r="O166" s="793"/>
      <c r="P166" s="793"/>
      <c r="Q166" s="793"/>
      <c r="R166" s="793"/>
      <c r="S166" s="793"/>
      <c r="T166" s="792">
        <f>SUM(T158:T164)</f>
        <v>11</v>
      </c>
      <c r="U166" s="792" t="s">
        <v>267</v>
      </c>
      <c r="V166" s="793"/>
      <c r="W166" s="793"/>
      <c r="X166" s="793"/>
      <c r="Y166" s="793"/>
      <c r="Z166" s="792">
        <f>SUM(Z158:Z164)</f>
        <v>6</v>
      </c>
      <c r="AA166" s="792" t="s">
        <v>267</v>
      </c>
      <c r="AB166" s="793"/>
      <c r="AC166" s="793"/>
      <c r="AD166" s="793"/>
      <c r="AE166" s="793"/>
      <c r="AF166" s="792">
        <f>SUM(AF158:AF164)</f>
        <v>2</v>
      </c>
      <c r="AG166" s="792" t="s">
        <v>267</v>
      </c>
      <c r="AH166" s="793"/>
      <c r="AI166" s="793"/>
      <c r="AJ166" s="828">
        <f t="shared" si="6"/>
        <v>41</v>
      </c>
      <c r="AK166" s="793"/>
      <c r="AL166" s="792">
        <f>SUM(AL158:AL164)</f>
        <v>6</v>
      </c>
      <c r="AM166" s="792" t="s">
        <v>267</v>
      </c>
      <c r="AO166" s="3"/>
      <c r="AP166" s="118">
        <f>F166+M166+T166+Z166+AF166+AL166</f>
        <v>47</v>
      </c>
      <c r="AQ166" s="118" t="s">
        <v>484</v>
      </c>
    </row>
    <row r="167" spans="1:43" ht="12.75">
      <c r="A167" s="3"/>
      <c r="B167" s="3"/>
      <c r="C167" s="3"/>
      <c r="F167" s="118"/>
      <c r="G167" s="3"/>
      <c r="I167" s="3"/>
      <c r="J167" s="3"/>
      <c r="M167" s="118"/>
      <c r="N167" s="3"/>
      <c r="P167" s="3"/>
      <c r="Q167" s="3"/>
      <c r="T167" s="118"/>
      <c r="U167" s="3"/>
      <c r="W167" s="3"/>
      <c r="X167" s="3"/>
      <c r="Z167" s="118"/>
      <c r="AA167" s="3"/>
      <c r="AC167" s="3"/>
      <c r="AD167" s="3"/>
      <c r="AF167" s="118"/>
      <c r="AG167" s="3"/>
      <c r="AH167" s="3"/>
      <c r="AI167" s="3"/>
      <c r="AJ167" s="3"/>
      <c r="AL167" s="3"/>
      <c r="AM167" s="3"/>
      <c r="AO167" s="3"/>
      <c r="AP167" s="3"/>
      <c r="AQ167" s="3"/>
    </row>
    <row r="168" spans="1:43" ht="12.75">
      <c r="A168" s="3"/>
      <c r="B168" s="3"/>
      <c r="C168" s="3"/>
      <c r="F168" s="118"/>
      <c r="G168" s="3"/>
      <c r="I168" s="3"/>
      <c r="J168" s="3"/>
      <c r="M168" s="118"/>
      <c r="N168" s="3"/>
      <c r="P168" s="3"/>
      <c r="Q168" s="3"/>
      <c r="T168" s="118"/>
      <c r="U168" s="3"/>
      <c r="W168" s="3"/>
      <c r="X168" s="3"/>
      <c r="Z168" s="118"/>
      <c r="AA168" s="3"/>
      <c r="AC168" s="3"/>
      <c r="AD168" s="3"/>
      <c r="AF168" s="118"/>
      <c r="AG168" s="3"/>
      <c r="AH168" s="3"/>
      <c r="AI168" s="3"/>
      <c r="AJ168" s="3"/>
      <c r="AL168" s="3"/>
      <c r="AM168" s="3"/>
      <c r="AO168" s="3"/>
      <c r="AP168" s="3"/>
      <c r="AQ168" s="3"/>
    </row>
    <row r="169" spans="1:43" ht="12.75">
      <c r="A169" s="3"/>
      <c r="B169" s="3"/>
      <c r="C169" s="3"/>
      <c r="F169" s="118"/>
      <c r="G169" s="3"/>
      <c r="I169" s="3"/>
      <c r="J169" s="3"/>
      <c r="M169" s="118"/>
      <c r="N169" s="3"/>
      <c r="P169" s="3"/>
      <c r="Q169" s="3"/>
      <c r="T169" s="118"/>
      <c r="U169" s="3"/>
      <c r="W169" s="3"/>
      <c r="X169" s="3"/>
      <c r="Z169" s="118"/>
      <c r="AA169" s="3"/>
      <c r="AC169" s="3"/>
      <c r="AD169" s="3"/>
      <c r="AF169" s="118"/>
      <c r="AG169" s="3"/>
      <c r="AH169" s="3"/>
      <c r="AI169" s="3"/>
      <c r="AJ169" s="3"/>
      <c r="AL169" s="3"/>
      <c r="AM169" s="3"/>
      <c r="AO169" s="3"/>
      <c r="AP169" s="3"/>
      <c r="AQ169" s="3"/>
    </row>
    <row r="170" spans="1:43" ht="12.75">
      <c r="A170" s="3"/>
      <c r="B170" s="3"/>
      <c r="C170" s="3"/>
      <c r="F170" s="118">
        <f>COUNTIF($F$5:$F$117,G170)</f>
        <v>4</v>
      </c>
      <c r="G170" s="118" t="s">
        <v>481</v>
      </c>
      <c r="I170" s="3"/>
      <c r="J170" s="110"/>
      <c r="K170" s="228"/>
      <c r="L170" s="228"/>
      <c r="M170" s="118">
        <f>COUNTIF($M$5:$M$117,N170)</f>
        <v>0</v>
      </c>
      <c r="N170" s="164" t="s">
        <v>127</v>
      </c>
      <c r="O170" s="110"/>
      <c r="P170" s="110"/>
      <c r="Q170" s="110"/>
      <c r="R170" s="228"/>
      <c r="S170" s="228"/>
      <c r="T170" s="118">
        <f>COUNTIF($T$5:$T$117,U170)</f>
        <v>0</v>
      </c>
      <c r="U170" s="164" t="s">
        <v>294</v>
      </c>
      <c r="V170" s="110"/>
      <c r="W170" s="110"/>
      <c r="X170" s="110"/>
      <c r="Y170" s="228"/>
      <c r="Z170" s="118">
        <f>COUNTIF($Z$5:$Z$117,AA170)</f>
        <v>2</v>
      </c>
      <c r="AA170" s="118" t="s">
        <v>478</v>
      </c>
      <c r="AC170" s="3"/>
      <c r="AD170" s="110"/>
      <c r="AE170" s="228"/>
      <c r="AF170" s="118">
        <f>COUNTIF($AF$5:$AF$117,AG170)</f>
        <v>2</v>
      </c>
      <c r="AG170" s="164" t="s">
        <v>289</v>
      </c>
      <c r="AH170" s="110"/>
      <c r="AI170" s="110"/>
      <c r="AJ170" s="110"/>
      <c r="AK170" s="228"/>
      <c r="AL170" s="118">
        <f>COUNTIF($AL$5:$AL$153,AM170)</f>
        <v>2</v>
      </c>
      <c r="AM170" s="3" t="s">
        <v>125</v>
      </c>
      <c r="AO170" s="3"/>
      <c r="AP170" s="3"/>
      <c r="AQ170" s="3"/>
    </row>
    <row r="171" spans="1:43" ht="12.75">
      <c r="A171" s="3"/>
      <c r="B171" s="3"/>
      <c r="C171" s="3"/>
      <c r="F171" s="118">
        <f>COUNTIF($F$5:$F$117,G171)</f>
        <v>5</v>
      </c>
      <c r="G171" s="255" t="s">
        <v>465</v>
      </c>
      <c r="I171" s="3"/>
      <c r="J171" s="3"/>
      <c r="M171" s="118">
        <f>COUNTIF($M$5:$M$117,N171)</f>
        <v>8</v>
      </c>
      <c r="N171" s="118" t="s">
        <v>432</v>
      </c>
      <c r="P171" s="3"/>
      <c r="Q171" s="3"/>
      <c r="T171" s="118">
        <f>COUNTIF($T$5:$T$117,U171)</f>
        <v>6</v>
      </c>
      <c r="U171" s="118" t="s">
        <v>295</v>
      </c>
      <c r="W171" s="3"/>
      <c r="X171" s="3"/>
      <c r="Z171" s="118">
        <f>COUNTIF($Z$5:$Z$117,AA171)</f>
        <v>4</v>
      </c>
      <c r="AA171" s="118" t="s">
        <v>479</v>
      </c>
      <c r="AC171" s="3"/>
      <c r="AD171" s="3"/>
      <c r="AF171" s="118"/>
      <c r="AG171" s="3"/>
      <c r="AH171" s="3"/>
      <c r="AI171" s="3"/>
      <c r="AJ171" s="3"/>
      <c r="AL171" s="118">
        <f>COUNTIF($AL$5:$AL154,AM171)</f>
        <v>2</v>
      </c>
      <c r="AM171" s="3" t="s">
        <v>219</v>
      </c>
      <c r="AO171" s="3"/>
      <c r="AP171" s="3"/>
      <c r="AQ171" s="3"/>
    </row>
    <row r="172" spans="1:43" ht="12.75">
      <c r="A172" s="3"/>
      <c r="B172" s="3"/>
      <c r="C172" s="3"/>
      <c r="F172" s="118">
        <f>COUNTIF($F$5:$F$117,G172)</f>
        <v>0</v>
      </c>
      <c r="G172" s="599" t="s">
        <v>466</v>
      </c>
      <c r="I172" s="3"/>
      <c r="J172" s="3"/>
      <c r="M172" s="118">
        <f>COUNTIF($M$5:$M$117,N172)</f>
        <v>0</v>
      </c>
      <c r="N172" s="118" t="s">
        <v>433</v>
      </c>
      <c r="P172" s="3"/>
      <c r="Q172" s="3"/>
      <c r="T172" s="118">
        <f>COUNTIF($T$5:$T$117,U172)</f>
        <v>2</v>
      </c>
      <c r="U172" s="118" t="s">
        <v>372</v>
      </c>
      <c r="W172" s="3"/>
      <c r="X172" s="3"/>
      <c r="Z172" s="118"/>
      <c r="AA172" s="3"/>
      <c r="AC172" s="3"/>
      <c r="AD172" s="3"/>
      <c r="AF172" s="118"/>
      <c r="AG172" s="3"/>
      <c r="AH172" s="3"/>
      <c r="AI172" s="3"/>
      <c r="AJ172" s="3"/>
      <c r="AL172" s="118">
        <f>COUNTIF($AL$5:$AL154,AM172)</f>
        <v>2</v>
      </c>
      <c r="AM172" s="3" t="s">
        <v>298</v>
      </c>
      <c r="AO172" s="3"/>
      <c r="AP172" s="3"/>
      <c r="AQ172" s="3"/>
    </row>
    <row r="173" spans="1:43" ht="12.75">
      <c r="A173" s="3"/>
      <c r="B173" s="3"/>
      <c r="C173" s="3"/>
      <c r="F173" s="118">
        <f>COUNTIF($F$5:$F$117,G173)</f>
        <v>5</v>
      </c>
      <c r="G173" s="118" t="s">
        <v>124</v>
      </c>
      <c r="I173" s="3"/>
      <c r="J173" s="3"/>
      <c r="M173" s="118"/>
      <c r="N173" s="118"/>
      <c r="P173" s="3"/>
      <c r="Q173" s="3"/>
      <c r="T173" s="118">
        <f>COUNTIF($T$5:$T$117,U173)</f>
        <v>0</v>
      </c>
      <c r="U173" s="118" t="s">
        <v>371</v>
      </c>
      <c r="W173" s="3"/>
      <c r="X173" s="3"/>
      <c r="Z173" s="118"/>
      <c r="AA173" s="3"/>
      <c r="AC173" s="3"/>
      <c r="AD173" s="3"/>
      <c r="AF173" s="118"/>
      <c r="AG173" s="3"/>
      <c r="AH173" s="3"/>
      <c r="AI173" s="3"/>
      <c r="AJ173" s="3"/>
      <c r="AL173" s="3"/>
      <c r="AM173" s="3"/>
      <c r="AO173" s="3"/>
      <c r="AP173" s="3"/>
      <c r="AQ173" s="3"/>
    </row>
    <row r="174" spans="1:43" ht="12.75">
      <c r="A174" s="3"/>
      <c r="B174" s="3"/>
      <c r="C174" s="3"/>
      <c r="F174" s="118"/>
      <c r="G174" s="3"/>
      <c r="I174" s="3"/>
      <c r="J174" s="3"/>
      <c r="M174" s="118"/>
      <c r="N174" s="3"/>
      <c r="P174" s="3"/>
      <c r="Q174" s="3"/>
      <c r="T174" s="118">
        <f>COUNTIF($T$5:$T$117,U174)</f>
        <v>3</v>
      </c>
      <c r="U174" s="1679" t="s">
        <v>596</v>
      </c>
      <c r="W174" s="3"/>
      <c r="X174" s="3"/>
      <c r="Z174" s="118"/>
      <c r="AA174" s="3"/>
      <c r="AC174" s="3"/>
      <c r="AD174" s="3"/>
      <c r="AF174" s="118"/>
      <c r="AG174" s="3"/>
      <c r="AH174" s="3"/>
      <c r="AI174" s="3"/>
      <c r="AJ174" s="3"/>
      <c r="AL174" s="121"/>
      <c r="AM174" s="121"/>
      <c r="AO174" s="3"/>
      <c r="AP174" s="3"/>
      <c r="AQ174" s="3"/>
    </row>
    <row r="175" spans="1:43" ht="12.75">
      <c r="A175" s="3"/>
      <c r="B175" s="3"/>
      <c r="C175" s="3"/>
      <c r="F175" s="118"/>
      <c r="G175" s="3"/>
      <c r="I175" s="3"/>
      <c r="J175" s="3"/>
      <c r="M175" s="118"/>
      <c r="N175" s="3"/>
      <c r="P175" s="3"/>
      <c r="Q175" s="3"/>
      <c r="T175" s="118"/>
      <c r="U175" s="118"/>
      <c r="W175" s="3"/>
      <c r="X175" s="3"/>
      <c r="Z175" s="118"/>
      <c r="AA175" s="3"/>
      <c r="AC175" s="3"/>
      <c r="AD175" s="3"/>
      <c r="AF175" s="118"/>
      <c r="AG175" s="3"/>
      <c r="AH175" s="3"/>
      <c r="AI175" s="3"/>
      <c r="AJ175" s="3"/>
      <c r="AL175" s="121"/>
      <c r="AM175" s="121"/>
      <c r="AO175" s="3"/>
      <c r="AP175" s="3"/>
      <c r="AQ175" s="3"/>
    </row>
    <row r="176" spans="1:43" ht="12.75">
      <c r="A176" s="118"/>
      <c r="B176" s="118"/>
      <c r="C176" s="118"/>
      <c r="D176" s="229"/>
      <c r="E176" s="229"/>
      <c r="F176" s="792">
        <f>SUM(F170:F173)</f>
        <v>14</v>
      </c>
      <c r="G176" s="792" t="s">
        <v>267</v>
      </c>
      <c r="H176" s="792"/>
      <c r="I176" s="792"/>
      <c r="J176" s="792"/>
      <c r="K176" s="792"/>
      <c r="L176" s="792"/>
      <c r="M176" s="792">
        <f>SUM(M170:M173)</f>
        <v>8</v>
      </c>
      <c r="N176" s="792" t="s">
        <v>267</v>
      </c>
      <c r="O176" s="792"/>
      <c r="P176" s="792"/>
      <c r="Q176" s="792"/>
      <c r="R176" s="792"/>
      <c r="S176" s="792"/>
      <c r="T176" s="792">
        <f>SUM(T170:T174)</f>
        <v>11</v>
      </c>
      <c r="U176" s="792" t="s">
        <v>267</v>
      </c>
      <c r="V176" s="792"/>
      <c r="W176" s="792"/>
      <c r="X176" s="792"/>
      <c r="Y176" s="792"/>
      <c r="Z176" s="792">
        <f>SUM(Z170:Z173)</f>
        <v>6</v>
      </c>
      <c r="AA176" s="792" t="s">
        <v>267</v>
      </c>
      <c r="AB176" s="792"/>
      <c r="AC176" s="792"/>
      <c r="AD176" s="792"/>
      <c r="AE176" s="792"/>
      <c r="AF176" s="792">
        <f>SUM(AF170:AF173)</f>
        <v>2</v>
      </c>
      <c r="AG176" s="792" t="s">
        <v>267</v>
      </c>
      <c r="AH176" s="792"/>
      <c r="AI176" s="792"/>
      <c r="AJ176" s="792"/>
      <c r="AK176" s="792"/>
      <c r="AL176" s="792">
        <f>SUM(AL170:AL173)</f>
        <v>6</v>
      </c>
      <c r="AM176" s="792" t="s">
        <v>267</v>
      </c>
      <c r="AN176" s="118"/>
      <c r="AO176" s="118"/>
      <c r="AP176" s="118"/>
      <c r="AQ176" s="118"/>
    </row>
    <row r="177" spans="1:43" ht="12.75">
      <c r="A177" s="3"/>
      <c r="B177" s="3"/>
      <c r="C177" s="3"/>
      <c r="F177" s="118"/>
      <c r="G177" s="3"/>
      <c r="I177" s="3"/>
      <c r="J177" s="3"/>
      <c r="M177" s="118"/>
      <c r="N177" s="3"/>
      <c r="P177" s="3"/>
      <c r="Q177" s="3"/>
      <c r="T177" s="118"/>
      <c r="U177" s="3"/>
      <c r="W177" s="3"/>
      <c r="X177" s="3"/>
      <c r="Z177" s="118"/>
      <c r="AA177" s="3"/>
      <c r="AC177" s="3"/>
      <c r="AD177" s="3"/>
      <c r="AF177" s="118"/>
      <c r="AG177" s="3"/>
      <c r="AH177" s="3"/>
      <c r="AI177" s="3"/>
      <c r="AJ177" s="3"/>
      <c r="AL177" s="121"/>
      <c r="AM177" s="121"/>
      <c r="AO177" s="3"/>
      <c r="AP177" s="3"/>
      <c r="AQ177" s="3"/>
    </row>
    <row r="178" spans="1:49" ht="15" customHeight="1">
      <c r="A178" s="118"/>
      <c r="B178" s="118"/>
      <c r="C178" s="118"/>
      <c r="D178" s="229"/>
      <c r="E178" s="229"/>
      <c r="F178" s="794">
        <f>SUM($F$166-$F$188)</f>
        <v>9</v>
      </c>
      <c r="G178" s="794" t="s">
        <v>241</v>
      </c>
      <c r="H178" s="794"/>
      <c r="I178" s="794"/>
      <c r="J178" s="794"/>
      <c r="K178" s="794"/>
      <c r="L178" s="794"/>
      <c r="M178" s="794">
        <f>SUM($M$166-$M$188)</f>
        <v>8</v>
      </c>
      <c r="N178" s="794"/>
      <c r="O178" s="794"/>
      <c r="P178" s="794"/>
      <c r="Q178" s="794"/>
      <c r="R178" s="794"/>
      <c r="S178" s="794"/>
      <c r="T178" s="794">
        <f>SUM($T$166-$T$188)</f>
        <v>9</v>
      </c>
      <c r="U178" s="794" t="s">
        <v>485</v>
      </c>
      <c r="V178" s="794"/>
      <c r="W178" s="794"/>
      <c r="X178" s="794"/>
      <c r="Y178" s="794"/>
      <c r="Z178" s="794"/>
      <c r="AA178" s="794"/>
      <c r="AB178" s="794"/>
      <c r="AC178" s="794"/>
      <c r="AD178" s="794"/>
      <c r="AE178" s="794"/>
      <c r="AF178" s="794"/>
      <c r="AG178" s="794"/>
      <c r="AH178" s="794"/>
      <c r="AI178" s="794"/>
      <c r="AJ178" s="794"/>
      <c r="AK178" s="794"/>
      <c r="AL178" s="794"/>
      <c r="AM178" s="794"/>
      <c r="AO178" s="3"/>
      <c r="AP178" s="3"/>
      <c r="AQ178" s="3"/>
      <c r="AV178" s="22"/>
      <c r="AW178" s="22"/>
    </row>
    <row r="179" spans="1:49" ht="13.5" thickBot="1">
      <c r="A179" s="118"/>
      <c r="B179" s="118"/>
      <c r="C179" s="118"/>
      <c r="D179" s="229"/>
      <c r="E179" s="229"/>
      <c r="F179" s="118"/>
      <c r="G179" s="118"/>
      <c r="H179" s="118"/>
      <c r="I179" s="118"/>
      <c r="J179" s="118"/>
      <c r="K179" s="229"/>
      <c r="L179" s="229"/>
      <c r="M179" s="118"/>
      <c r="N179" s="118"/>
      <c r="O179" s="118"/>
      <c r="P179" s="118"/>
      <c r="Q179" s="118"/>
      <c r="R179" s="229"/>
      <c r="S179" s="229"/>
      <c r="T179" s="118"/>
      <c r="U179" s="118"/>
      <c r="V179" s="118"/>
      <c r="W179" s="118"/>
      <c r="X179" s="118"/>
      <c r="Y179" s="229"/>
      <c r="Z179" s="118"/>
      <c r="AA179" s="118"/>
      <c r="AB179" s="118"/>
      <c r="AC179" s="118"/>
      <c r="AD179" s="118"/>
      <c r="AE179" s="229"/>
      <c r="AF179" s="118"/>
      <c r="AG179" s="118"/>
      <c r="AH179" s="118"/>
      <c r="AI179" s="118"/>
      <c r="AJ179" s="829" t="s">
        <v>492</v>
      </c>
      <c r="AK179" s="229"/>
      <c r="AL179" s="118"/>
      <c r="AM179" s="118"/>
      <c r="AO179" s="3"/>
      <c r="AP179" s="118"/>
      <c r="AQ179" s="118"/>
      <c r="AV179" s="22"/>
      <c r="AW179" s="22"/>
    </row>
    <row r="180" spans="1:49" ht="12.75">
      <c r="A180" s="118"/>
      <c r="B180" s="118"/>
      <c r="C180" s="118"/>
      <c r="D180" s="229"/>
      <c r="E180" s="229"/>
      <c r="F180" s="118">
        <f>COUNTIF($E$5:$E$153,"Mon(night)")</f>
        <v>0</v>
      </c>
      <c r="G180" s="3" t="s">
        <v>126</v>
      </c>
      <c r="H180" s="118"/>
      <c r="I180" s="118"/>
      <c r="J180" s="118"/>
      <c r="K180" s="229"/>
      <c r="L180" s="229"/>
      <c r="M180" s="118"/>
      <c r="N180" s="3" t="s">
        <v>126</v>
      </c>
      <c r="O180" s="118"/>
      <c r="P180" s="118"/>
      <c r="Q180" s="118"/>
      <c r="R180" s="229"/>
      <c r="S180" s="229"/>
      <c r="T180" s="787">
        <f>COUNTIF($S$5:$S$154,"Mon(night)")</f>
        <v>0</v>
      </c>
      <c r="U180" s="6" t="s">
        <v>126</v>
      </c>
      <c r="V180" s="31"/>
      <c r="W180" s="31"/>
      <c r="X180" s="31"/>
      <c r="Y180" s="805"/>
      <c r="Z180" s="806">
        <f>COUNTIF($S$5:$S$153,"Mon(sand)")</f>
        <v>0</v>
      </c>
      <c r="AA180" s="221" t="s">
        <v>126</v>
      </c>
      <c r="AB180" s="806"/>
      <c r="AC180" s="806"/>
      <c r="AD180" s="806"/>
      <c r="AE180" s="805"/>
      <c r="AF180" s="806">
        <f>T158-T180</f>
        <v>0</v>
      </c>
      <c r="AG180" s="221" t="s">
        <v>126</v>
      </c>
      <c r="AH180" s="806"/>
      <c r="AI180" s="806"/>
      <c r="AJ180" s="828">
        <f>F180+T180</f>
        <v>0</v>
      </c>
      <c r="AK180" s="229"/>
      <c r="AL180" s="118"/>
      <c r="AM180" s="3" t="s">
        <v>126</v>
      </c>
      <c r="AO180" s="3"/>
      <c r="AP180" s="3"/>
      <c r="AQ180" s="3"/>
      <c r="AV180" s="22"/>
      <c r="AW180" s="22"/>
    </row>
    <row r="181" spans="1:49" ht="12.75">
      <c r="A181" s="118"/>
      <c r="B181" s="118"/>
      <c r="C181" s="118"/>
      <c r="D181" s="229"/>
      <c r="E181" s="229"/>
      <c r="F181" s="118">
        <f>COUNTIF($E$5:$E$153,"Tue(night)")</f>
        <v>0</v>
      </c>
      <c r="G181" s="3" t="s">
        <v>109</v>
      </c>
      <c r="H181" s="118"/>
      <c r="I181" s="118"/>
      <c r="J181" s="118"/>
      <c r="K181" s="229"/>
      <c r="L181" s="229"/>
      <c r="M181" s="118"/>
      <c r="N181" s="3" t="s">
        <v>109</v>
      </c>
      <c r="O181" s="118"/>
      <c r="P181" s="118"/>
      <c r="Q181" s="118"/>
      <c r="R181" s="229"/>
      <c r="S181" s="229"/>
      <c r="T181" s="787">
        <f>COUNTIF($S$5:$S$153,"Tue(night)")</f>
        <v>2</v>
      </c>
      <c r="U181" s="6" t="s">
        <v>109</v>
      </c>
      <c r="V181" s="31"/>
      <c r="W181" s="31"/>
      <c r="X181" s="31"/>
      <c r="Y181" s="129"/>
      <c r="Z181" s="31">
        <f>COUNTIF($S$5:$S$153,"Tue(sand)")</f>
        <v>0</v>
      </c>
      <c r="AA181" s="6" t="s">
        <v>109</v>
      </c>
      <c r="AB181" s="31"/>
      <c r="AC181" s="31"/>
      <c r="AD181" s="31"/>
      <c r="AE181" s="129"/>
      <c r="AF181" s="31">
        <f aca="true" t="shared" si="7" ref="AF181:AF186">T159-T181</f>
        <v>0</v>
      </c>
      <c r="AG181" s="6" t="s">
        <v>109</v>
      </c>
      <c r="AH181" s="31"/>
      <c r="AI181" s="31"/>
      <c r="AJ181" s="828">
        <f aca="true" t="shared" si="8" ref="AJ181:AJ186">F181+T181</f>
        <v>2</v>
      </c>
      <c r="AK181" s="229"/>
      <c r="AL181" s="118"/>
      <c r="AM181" s="3" t="s">
        <v>109</v>
      </c>
      <c r="AO181" s="3"/>
      <c r="AP181" s="3"/>
      <c r="AQ181" s="3"/>
      <c r="AV181" s="22"/>
      <c r="AW181" s="22"/>
    </row>
    <row r="182" spans="1:49" ht="12.75">
      <c r="A182" s="118"/>
      <c r="B182" s="118"/>
      <c r="C182" s="118"/>
      <c r="D182" s="229"/>
      <c r="E182" s="229"/>
      <c r="F182" s="118">
        <f>COUNTIF($E$5:$E$153,"Wed(night)")</f>
        <v>0</v>
      </c>
      <c r="G182" s="3" t="s">
        <v>112</v>
      </c>
      <c r="H182" s="118"/>
      <c r="I182" s="118"/>
      <c r="J182" s="118"/>
      <c r="K182" s="229"/>
      <c r="L182" s="229"/>
      <c r="M182" s="118"/>
      <c r="N182" s="3" t="s">
        <v>112</v>
      </c>
      <c r="O182" s="118"/>
      <c r="P182" s="118"/>
      <c r="Q182" s="118"/>
      <c r="R182" s="229"/>
      <c r="S182" s="229"/>
      <c r="T182" s="787">
        <f>COUNTIF($S$5:$S$153,"Wed(night)")</f>
        <v>0</v>
      </c>
      <c r="U182" s="6" t="s">
        <v>112</v>
      </c>
      <c r="V182" s="31"/>
      <c r="W182" s="31"/>
      <c r="X182" s="31"/>
      <c r="Y182" s="129"/>
      <c r="Z182" s="31">
        <f>COUNTIF($S$5:$S$153,"Wed(sand)")</f>
        <v>0</v>
      </c>
      <c r="AA182" s="6" t="s">
        <v>112</v>
      </c>
      <c r="AB182" s="31"/>
      <c r="AC182" s="31"/>
      <c r="AD182" s="31"/>
      <c r="AE182" s="129"/>
      <c r="AF182" s="31">
        <f t="shared" si="7"/>
        <v>0</v>
      </c>
      <c r="AG182" s="6" t="s">
        <v>112</v>
      </c>
      <c r="AH182" s="31"/>
      <c r="AI182" s="31"/>
      <c r="AJ182" s="828">
        <f t="shared" si="8"/>
        <v>0</v>
      </c>
      <c r="AK182" s="229"/>
      <c r="AL182" s="118"/>
      <c r="AM182" s="3" t="s">
        <v>112</v>
      </c>
      <c r="AO182" s="3"/>
      <c r="AP182" s="3"/>
      <c r="AQ182" s="3"/>
      <c r="AV182" s="22"/>
      <c r="AW182" s="22"/>
    </row>
    <row r="183" spans="1:49" ht="12.75">
      <c r="A183" s="118"/>
      <c r="B183" s="118"/>
      <c r="C183" s="118"/>
      <c r="D183" s="229"/>
      <c r="E183" s="229"/>
      <c r="F183" s="118">
        <f>COUNTIF($E$5:$E$153,"Thu(night)")</f>
        <v>0</v>
      </c>
      <c r="G183" s="3" t="s">
        <v>115</v>
      </c>
      <c r="H183" s="118"/>
      <c r="I183" s="118"/>
      <c r="J183" s="118"/>
      <c r="K183" s="229"/>
      <c r="L183" s="229"/>
      <c r="M183" s="118"/>
      <c r="N183" s="3" t="s">
        <v>115</v>
      </c>
      <c r="O183" s="118"/>
      <c r="P183" s="118"/>
      <c r="Q183" s="118"/>
      <c r="R183" s="229"/>
      <c r="S183" s="229"/>
      <c r="T183" s="787">
        <f>COUNTIF($S$5:$S$153,"Thu(night)")</f>
        <v>0</v>
      </c>
      <c r="U183" s="6" t="s">
        <v>115</v>
      </c>
      <c r="V183" s="31"/>
      <c r="W183" s="31"/>
      <c r="X183" s="31"/>
      <c r="Y183" s="129"/>
      <c r="Z183" s="31">
        <f>COUNTIF($S$5:$S$153,"Thu(sand)")</f>
        <v>0</v>
      </c>
      <c r="AA183" s="6" t="s">
        <v>115</v>
      </c>
      <c r="AB183" s="31"/>
      <c r="AC183" s="31"/>
      <c r="AD183" s="31"/>
      <c r="AE183" s="129"/>
      <c r="AF183" s="31">
        <f t="shared" si="7"/>
        <v>4</v>
      </c>
      <c r="AG183" s="6" t="s">
        <v>115</v>
      </c>
      <c r="AH183" s="31"/>
      <c r="AI183" s="31"/>
      <c r="AJ183" s="828">
        <f t="shared" si="8"/>
        <v>0</v>
      </c>
      <c r="AK183" s="229"/>
      <c r="AL183" s="118"/>
      <c r="AM183" s="3" t="s">
        <v>115</v>
      </c>
      <c r="AO183" s="3"/>
      <c r="AP183" s="3"/>
      <c r="AQ183" s="3"/>
      <c r="AV183" s="22"/>
      <c r="AW183" s="22"/>
    </row>
    <row r="184" spans="1:49" ht="12.75">
      <c r="A184" s="118"/>
      <c r="B184" s="118"/>
      <c r="C184" s="118"/>
      <c r="D184" s="229"/>
      <c r="E184" s="229"/>
      <c r="F184" s="118">
        <f>COUNTIF($E$5:$E$153,"Fri(night)")</f>
        <v>5</v>
      </c>
      <c r="G184" s="3" t="s">
        <v>117</v>
      </c>
      <c r="H184" s="118"/>
      <c r="I184" s="118"/>
      <c r="J184" s="118"/>
      <c r="K184" s="229"/>
      <c r="L184" s="229"/>
      <c r="M184" s="118"/>
      <c r="N184" s="3" t="s">
        <v>117</v>
      </c>
      <c r="O184" s="118"/>
      <c r="P184" s="118"/>
      <c r="Q184" s="118"/>
      <c r="R184" s="229"/>
      <c r="S184" s="229"/>
      <c r="T184" s="787">
        <f>COUNTIF($S$5:$S$153,"Fri(night)")</f>
        <v>0</v>
      </c>
      <c r="U184" s="6" t="s">
        <v>117</v>
      </c>
      <c r="V184" s="31"/>
      <c r="W184" s="31"/>
      <c r="X184" s="31"/>
      <c r="Y184" s="129"/>
      <c r="Z184" s="31">
        <f>COUNTIF($S$5:$S$153,"Fri(sand)")</f>
        <v>0</v>
      </c>
      <c r="AA184" s="6" t="s">
        <v>117</v>
      </c>
      <c r="AB184" s="31"/>
      <c r="AC184" s="31"/>
      <c r="AD184" s="31"/>
      <c r="AE184" s="129"/>
      <c r="AF184" s="31">
        <f t="shared" si="7"/>
        <v>0</v>
      </c>
      <c r="AG184" s="6" t="s">
        <v>117</v>
      </c>
      <c r="AH184" s="31"/>
      <c r="AI184" s="31"/>
      <c r="AJ184" s="828">
        <f>F184+T184</f>
        <v>5</v>
      </c>
      <c r="AK184" s="229"/>
      <c r="AL184" s="118"/>
      <c r="AM184" s="3" t="s">
        <v>117</v>
      </c>
      <c r="AO184" s="3"/>
      <c r="AP184" s="3"/>
      <c r="AQ184" s="3"/>
      <c r="AV184" s="22"/>
      <c r="AW184" s="22"/>
    </row>
    <row r="185" spans="1:49" ht="12.75">
      <c r="A185" s="118"/>
      <c r="B185" s="118"/>
      <c r="C185" s="118"/>
      <c r="D185" s="229"/>
      <c r="E185" s="229"/>
      <c r="F185" s="118">
        <f>COUNTIF($E$5:$E$153,"Sat(night)")</f>
        <v>0</v>
      </c>
      <c r="G185" s="3" t="s">
        <v>119</v>
      </c>
      <c r="H185" s="118"/>
      <c r="I185" s="118"/>
      <c r="J185" s="118"/>
      <c r="K185" s="229"/>
      <c r="L185" s="229"/>
      <c r="M185" s="118"/>
      <c r="N185" s="3" t="s">
        <v>119</v>
      </c>
      <c r="O185" s="118"/>
      <c r="P185" s="118"/>
      <c r="Q185" s="118"/>
      <c r="R185" s="229"/>
      <c r="S185" s="229"/>
      <c r="T185" s="787">
        <f>COUNTIF($S$5:$S$153,"Sat(night)")</f>
        <v>0</v>
      </c>
      <c r="U185" s="6" t="s">
        <v>119</v>
      </c>
      <c r="V185" s="31"/>
      <c r="W185" s="31"/>
      <c r="X185" s="31"/>
      <c r="Y185" s="129"/>
      <c r="Z185" s="31">
        <f>COUNTIF($S$5:$S$153,"Sat(sand)")</f>
        <v>0</v>
      </c>
      <c r="AA185" s="6" t="s">
        <v>119</v>
      </c>
      <c r="AB185" s="31"/>
      <c r="AC185" s="31"/>
      <c r="AD185" s="31"/>
      <c r="AE185" s="129"/>
      <c r="AF185" s="31">
        <f t="shared" si="7"/>
        <v>5</v>
      </c>
      <c r="AG185" s="6" t="s">
        <v>119</v>
      </c>
      <c r="AH185" s="31"/>
      <c r="AI185" s="31"/>
      <c r="AJ185" s="828">
        <f t="shared" si="8"/>
        <v>0</v>
      </c>
      <c r="AK185" s="229"/>
      <c r="AL185" s="118"/>
      <c r="AM185" s="3" t="s">
        <v>119</v>
      </c>
      <c r="AO185" s="3"/>
      <c r="AP185" s="3"/>
      <c r="AQ185" s="3"/>
      <c r="AV185" s="22"/>
      <c r="AW185" s="22"/>
    </row>
    <row r="186" spans="1:49" ht="12.75">
      <c r="A186" s="118"/>
      <c r="B186" s="118"/>
      <c r="C186" s="118"/>
      <c r="D186" s="229"/>
      <c r="E186" s="229"/>
      <c r="F186" s="118">
        <f>COUNTIF($E$5:$E$153,"Sun(night)")</f>
        <v>0</v>
      </c>
      <c r="G186" s="3" t="s">
        <v>123</v>
      </c>
      <c r="H186" s="118"/>
      <c r="I186" s="118"/>
      <c r="J186" s="118"/>
      <c r="K186" s="229"/>
      <c r="L186" s="229"/>
      <c r="M186" s="118"/>
      <c r="N186" s="3" t="s">
        <v>123</v>
      </c>
      <c r="O186" s="118"/>
      <c r="P186" s="118"/>
      <c r="Q186" s="118"/>
      <c r="R186" s="229"/>
      <c r="S186" s="229"/>
      <c r="T186" s="787">
        <f>COUNTIF($S$5:$S$153,"Sun(night)")</f>
        <v>0</v>
      </c>
      <c r="U186" s="6" t="s">
        <v>123</v>
      </c>
      <c r="V186" s="31"/>
      <c r="W186" s="31"/>
      <c r="X186" s="31"/>
      <c r="Y186" s="129"/>
      <c r="Z186" s="31">
        <f>COUNTIF($S$5:$S$153,"Sun(sand)")</f>
        <v>0</v>
      </c>
      <c r="AA186" s="6" t="s">
        <v>123</v>
      </c>
      <c r="AB186" s="31"/>
      <c r="AC186" s="31"/>
      <c r="AD186" s="31"/>
      <c r="AE186" s="129"/>
      <c r="AF186" s="31">
        <f t="shared" si="7"/>
        <v>0</v>
      </c>
      <c r="AG186" s="6" t="s">
        <v>123</v>
      </c>
      <c r="AH186" s="31"/>
      <c r="AI186" s="31"/>
      <c r="AJ186" s="828">
        <f t="shared" si="8"/>
        <v>0</v>
      </c>
      <c r="AK186" s="229"/>
      <c r="AL186" s="118"/>
      <c r="AM186" s="3" t="s">
        <v>123</v>
      </c>
      <c r="AO186" s="3"/>
      <c r="AP186" s="3"/>
      <c r="AQ186" s="3"/>
      <c r="AV186" s="22"/>
      <c r="AW186" s="22"/>
    </row>
    <row r="187" spans="1:49" ht="12.75">
      <c r="A187" s="118"/>
      <c r="B187" s="118"/>
      <c r="C187" s="118"/>
      <c r="D187" s="229"/>
      <c r="E187" s="229"/>
      <c r="F187" s="118"/>
      <c r="G187" s="118"/>
      <c r="H187" s="118"/>
      <c r="I187" s="118"/>
      <c r="J187" s="118"/>
      <c r="K187" s="229"/>
      <c r="L187" s="229"/>
      <c r="M187" s="118"/>
      <c r="N187" s="118"/>
      <c r="O187" s="118"/>
      <c r="P187" s="118"/>
      <c r="Q187" s="118"/>
      <c r="R187" s="229"/>
      <c r="S187" s="229"/>
      <c r="T187" s="787"/>
      <c r="U187" s="31"/>
      <c r="V187" s="31"/>
      <c r="W187" s="31"/>
      <c r="X187" s="31"/>
      <c r="Y187" s="129"/>
      <c r="Z187" s="31"/>
      <c r="AA187" s="31"/>
      <c r="AB187" s="31"/>
      <c r="AC187" s="31"/>
      <c r="AD187" s="31"/>
      <c r="AE187" s="129"/>
      <c r="AF187" s="31"/>
      <c r="AG187" s="31"/>
      <c r="AH187" s="31"/>
      <c r="AI187" s="31"/>
      <c r="AJ187" s="155"/>
      <c r="AK187" s="229"/>
      <c r="AL187" s="118"/>
      <c r="AM187" s="118"/>
      <c r="AO187" s="3"/>
      <c r="AP187" s="3"/>
      <c r="AQ187" s="3"/>
      <c r="AV187" s="22"/>
      <c r="AW187" s="22"/>
    </row>
    <row r="188" spans="1:49" ht="12.75">
      <c r="A188" s="3"/>
      <c r="B188" s="3"/>
      <c r="C188" s="3"/>
      <c r="F188" s="795">
        <f>COUNTIF($F$5:$F$117,"(night)")</f>
        <v>5</v>
      </c>
      <c r="G188" s="795" t="s">
        <v>242</v>
      </c>
      <c r="H188" s="795"/>
      <c r="I188" s="795"/>
      <c r="J188" s="795"/>
      <c r="K188" s="795"/>
      <c r="L188" s="795"/>
      <c r="M188" s="795">
        <f>COUNTIF($F$5:$F$147,N188)</f>
        <v>0</v>
      </c>
      <c r="N188" s="795"/>
      <c r="O188" s="795"/>
      <c r="P188" s="795"/>
      <c r="Q188" s="795"/>
      <c r="R188" s="795"/>
      <c r="S188" s="795"/>
      <c r="T188" s="807">
        <f>COUNTIF($T$5:$T$147,U188)</f>
        <v>2</v>
      </c>
      <c r="U188" s="808" t="s">
        <v>242</v>
      </c>
      <c r="V188" s="809"/>
      <c r="W188" s="809"/>
      <c r="X188" s="809"/>
      <c r="Y188" s="809"/>
      <c r="Z188" s="808">
        <f>Z180+Z181+Z182+Z183+Z184+Z185+Z186</f>
        <v>0</v>
      </c>
      <c r="AA188" s="808" t="s">
        <v>488</v>
      </c>
      <c r="AB188" s="809"/>
      <c r="AC188" s="809"/>
      <c r="AD188" s="809"/>
      <c r="AE188" s="809"/>
      <c r="AF188" s="808">
        <f>AF180+AF181+AF182+AF183+AF184+AF185+AF186</f>
        <v>9</v>
      </c>
      <c r="AG188" s="808" t="s">
        <v>489</v>
      </c>
      <c r="AH188" s="809"/>
      <c r="AI188" s="809"/>
      <c r="AJ188" s="828">
        <f>SUM(AJ180:AJ186)</f>
        <v>7</v>
      </c>
      <c r="AK188" s="796"/>
      <c r="AL188" s="796"/>
      <c r="AM188" s="796"/>
      <c r="AO188" s="3"/>
      <c r="AP188" s="3"/>
      <c r="AQ188" s="3"/>
      <c r="AV188" s="22"/>
      <c r="AW188" s="22"/>
    </row>
    <row r="189" spans="1:49" ht="12.75">
      <c r="A189" s="3"/>
      <c r="B189" s="3"/>
      <c r="C189" s="3"/>
      <c r="F189" s="118"/>
      <c r="G189" s="3"/>
      <c r="I189" s="3"/>
      <c r="J189" s="3"/>
      <c r="M189" s="118"/>
      <c r="N189" s="3"/>
      <c r="P189" s="3"/>
      <c r="Q189" s="3"/>
      <c r="T189" s="787"/>
      <c r="U189" s="6"/>
      <c r="V189" s="6"/>
      <c r="W189" s="6"/>
      <c r="X189" s="6"/>
      <c r="Y189" s="126"/>
      <c r="Z189" s="31"/>
      <c r="AA189" s="6"/>
      <c r="AB189" s="6"/>
      <c r="AC189" s="6"/>
      <c r="AD189" s="6"/>
      <c r="AE189" s="126"/>
      <c r="AF189" s="31"/>
      <c r="AG189" s="6"/>
      <c r="AH189" s="6"/>
      <c r="AI189" s="6"/>
      <c r="AJ189" s="50"/>
      <c r="AL189" s="3"/>
      <c r="AM189" s="3"/>
      <c r="AO189" s="3"/>
      <c r="AP189" s="3"/>
      <c r="AQ189" s="3"/>
      <c r="AV189" s="22"/>
      <c r="AW189" s="22"/>
    </row>
    <row r="190" spans="1:49" ht="13.5" thickBot="1">
      <c r="A190" s="3"/>
      <c r="B190" s="3"/>
      <c r="C190" s="3"/>
      <c r="F190" s="792">
        <f>SUM(F178:F186)</f>
        <v>14</v>
      </c>
      <c r="G190" s="792" t="s">
        <v>267</v>
      </c>
      <c r="H190" s="792"/>
      <c r="I190" s="792"/>
      <c r="J190" s="792"/>
      <c r="K190" s="792"/>
      <c r="L190" s="792"/>
      <c r="M190" s="792">
        <f>SUM(M178:M186)</f>
        <v>8</v>
      </c>
      <c r="N190" s="792" t="s">
        <v>267</v>
      </c>
      <c r="O190" s="792"/>
      <c r="P190" s="792"/>
      <c r="Q190" s="792"/>
      <c r="R190" s="792"/>
      <c r="S190" s="792"/>
      <c r="T190" s="810">
        <f>SUM(T178:T186)</f>
        <v>11</v>
      </c>
      <c r="U190" s="811" t="s">
        <v>267</v>
      </c>
      <c r="V190" s="811"/>
      <c r="W190" s="811"/>
      <c r="X190" s="811"/>
      <c r="Y190" s="811"/>
      <c r="Z190" s="811">
        <f>Z188+AF188</f>
        <v>9</v>
      </c>
      <c r="AA190" s="811"/>
      <c r="AB190" s="811"/>
      <c r="AC190" s="811"/>
      <c r="AD190" s="811"/>
      <c r="AE190" s="811"/>
      <c r="AF190" s="811"/>
      <c r="AG190" s="811"/>
      <c r="AH190" s="811"/>
      <c r="AI190" s="811"/>
      <c r="AJ190" s="812"/>
      <c r="AK190" s="792"/>
      <c r="AL190" s="792"/>
      <c r="AM190" s="792"/>
      <c r="AO190" s="3"/>
      <c r="AP190" s="3"/>
      <c r="AQ190" s="3"/>
      <c r="AV190" s="22"/>
      <c r="AW190" s="22"/>
    </row>
    <row r="191" spans="1:49" ht="12.75">
      <c r="A191" s="3"/>
      <c r="B191" s="3"/>
      <c r="C191" s="3"/>
      <c r="F191" s="118"/>
      <c r="G191" s="3"/>
      <c r="I191" s="3"/>
      <c r="J191" s="3"/>
      <c r="M191" s="118"/>
      <c r="N191" s="3"/>
      <c r="P191" s="3"/>
      <c r="Q191" s="3"/>
      <c r="T191" s="118"/>
      <c r="U191" s="3"/>
      <c r="W191" s="3"/>
      <c r="X191" s="3"/>
      <c r="Z191" s="118"/>
      <c r="AA191" s="3"/>
      <c r="AC191" s="3"/>
      <c r="AD191" s="3"/>
      <c r="AF191" s="118"/>
      <c r="AG191" s="3"/>
      <c r="AH191" s="3"/>
      <c r="AI191" s="3"/>
      <c r="AJ191" s="3"/>
      <c r="AL191" s="3"/>
      <c r="AM191" s="3"/>
      <c r="AO191" s="3"/>
      <c r="AP191" s="3"/>
      <c r="AQ191" s="3"/>
      <c r="AV191" s="22"/>
      <c r="AW191" s="22"/>
    </row>
    <row r="192" spans="1:49" ht="12.75">
      <c r="A192" s="3"/>
      <c r="B192" s="3"/>
      <c r="C192" s="3"/>
      <c r="F192" s="118"/>
      <c r="G192" s="3"/>
      <c r="I192" s="3"/>
      <c r="J192" s="3"/>
      <c r="M192" s="118"/>
      <c r="N192" s="3"/>
      <c r="P192" s="3"/>
      <c r="Q192" s="3"/>
      <c r="T192" s="118"/>
      <c r="U192" s="3"/>
      <c r="W192" s="3"/>
      <c r="X192" s="3"/>
      <c r="Z192" s="118"/>
      <c r="AA192" s="3"/>
      <c r="AC192" s="3"/>
      <c r="AD192" s="3"/>
      <c r="AF192" s="118"/>
      <c r="AG192" s="3"/>
      <c r="AH192" s="3"/>
      <c r="AI192" s="3"/>
      <c r="AJ192" s="3"/>
      <c r="AL192" s="3"/>
      <c r="AM192" s="3"/>
      <c r="AO192" s="3"/>
      <c r="AP192" s="3"/>
      <c r="AQ192" s="3"/>
      <c r="AV192" s="22"/>
      <c r="AW192" s="22"/>
    </row>
    <row r="193" spans="1:49" ht="12.75">
      <c r="A193" s="3"/>
      <c r="B193" s="3"/>
      <c r="C193" s="3"/>
      <c r="F193" s="118"/>
      <c r="G193" s="3"/>
      <c r="I193" s="3"/>
      <c r="J193" s="3"/>
      <c r="M193" s="118"/>
      <c r="N193" s="3"/>
      <c r="P193" s="3"/>
      <c r="Q193" s="3"/>
      <c r="T193" s="118"/>
      <c r="U193" s="3"/>
      <c r="W193" s="3"/>
      <c r="X193" s="3"/>
      <c r="Z193" s="118"/>
      <c r="AA193" s="3"/>
      <c r="AC193" s="3"/>
      <c r="AD193" s="3"/>
      <c r="AF193" s="118"/>
      <c r="AG193" s="3"/>
      <c r="AH193" s="3"/>
      <c r="AI193" s="3"/>
      <c r="AJ193" s="3"/>
      <c r="AL193" s="3"/>
      <c r="AM193" s="3"/>
      <c r="AO193" s="3"/>
      <c r="AP193" s="3"/>
      <c r="AQ193" s="3"/>
      <c r="AV193" s="22"/>
      <c r="AW193" s="22"/>
    </row>
    <row r="194" spans="1:49" ht="12.75">
      <c r="A194" s="3"/>
      <c r="B194" s="3"/>
      <c r="C194" s="3"/>
      <c r="F194" s="118"/>
      <c r="G194" s="3"/>
      <c r="I194" s="3"/>
      <c r="J194" s="3"/>
      <c r="M194" s="118"/>
      <c r="N194" s="3"/>
      <c r="P194" s="3"/>
      <c r="Q194" s="3"/>
      <c r="T194" s="118"/>
      <c r="U194" s="3"/>
      <c r="W194" s="3"/>
      <c r="X194" s="3"/>
      <c r="Z194" s="118"/>
      <c r="AA194" s="3"/>
      <c r="AC194" s="3"/>
      <c r="AD194" s="3"/>
      <c r="AF194" s="118"/>
      <c r="AG194" s="3"/>
      <c r="AH194" s="3"/>
      <c r="AI194" s="3"/>
      <c r="AJ194" s="3"/>
      <c r="AL194" s="3"/>
      <c r="AM194" s="3"/>
      <c r="AO194" s="3"/>
      <c r="AP194" s="3"/>
      <c r="AQ194" s="3"/>
      <c r="AV194" s="22"/>
      <c r="AW194" s="22"/>
    </row>
    <row r="195" spans="1:49" ht="12.75">
      <c r="A195" s="3"/>
      <c r="B195" s="3"/>
      <c r="C195" s="3"/>
      <c r="F195" s="118"/>
      <c r="G195" s="3"/>
      <c r="I195" s="3"/>
      <c r="J195" s="3"/>
      <c r="M195" s="118"/>
      <c r="N195" s="3"/>
      <c r="P195" s="3"/>
      <c r="Q195" s="3"/>
      <c r="T195" s="118"/>
      <c r="U195" s="3"/>
      <c r="W195" s="3"/>
      <c r="X195" s="3"/>
      <c r="Z195" s="118"/>
      <c r="AA195" s="3"/>
      <c r="AC195" s="3"/>
      <c r="AD195" s="3"/>
      <c r="AF195" s="118"/>
      <c r="AG195" s="3"/>
      <c r="AH195" s="3"/>
      <c r="AI195" s="3"/>
      <c r="AJ195" s="3"/>
      <c r="AL195" s="3"/>
      <c r="AM195" s="3"/>
      <c r="AO195" s="3"/>
      <c r="AP195" s="3"/>
      <c r="AQ195" s="3"/>
      <c r="AV195" s="22"/>
      <c r="AW195" s="22"/>
    </row>
    <row r="196" spans="1:49" ht="12.75">
      <c r="A196" s="3"/>
      <c r="B196" s="3"/>
      <c r="C196" s="3"/>
      <c r="F196" s="118"/>
      <c r="G196" s="3"/>
      <c r="I196" s="3"/>
      <c r="J196" s="3"/>
      <c r="M196" s="118"/>
      <c r="N196" s="3"/>
      <c r="P196" s="3"/>
      <c r="Q196" s="3"/>
      <c r="T196" s="118"/>
      <c r="U196" s="3"/>
      <c r="W196" s="3"/>
      <c r="X196" s="3"/>
      <c r="Z196" s="118"/>
      <c r="AA196" s="3"/>
      <c r="AC196" s="3"/>
      <c r="AD196" s="3"/>
      <c r="AF196" s="118"/>
      <c r="AG196" s="3"/>
      <c r="AH196" s="3"/>
      <c r="AI196" s="3"/>
      <c r="AJ196" s="3"/>
      <c r="AL196" s="3"/>
      <c r="AM196" s="3"/>
      <c r="AO196" s="3"/>
      <c r="AP196" s="3"/>
      <c r="AQ196" s="3"/>
      <c r="AV196" s="22"/>
      <c r="AW196" s="22"/>
    </row>
    <row r="197" spans="1:49" ht="13.5" thickBot="1">
      <c r="A197" s="3"/>
      <c r="B197" s="3"/>
      <c r="C197" s="3"/>
      <c r="F197" s="118"/>
      <c r="G197" s="3"/>
      <c r="I197" s="3"/>
      <c r="J197" s="3"/>
      <c r="M197" s="118"/>
      <c r="N197" s="3"/>
      <c r="P197" s="3"/>
      <c r="Q197" s="3"/>
      <c r="T197" s="118"/>
      <c r="U197" s="3"/>
      <c r="W197" s="3"/>
      <c r="X197" s="3"/>
      <c r="Z197" s="118"/>
      <c r="AA197" s="3"/>
      <c r="AC197" s="3"/>
      <c r="AD197" s="3"/>
      <c r="AF197" s="118"/>
      <c r="AG197" s="3"/>
      <c r="AH197" s="3"/>
      <c r="AI197" s="3"/>
      <c r="AJ197" s="3"/>
      <c r="AL197" s="3"/>
      <c r="AM197" s="3"/>
      <c r="AO197" s="3"/>
      <c r="AP197" s="3"/>
      <c r="AQ197" s="3"/>
      <c r="AV197" s="22"/>
      <c r="AW197" s="22"/>
    </row>
    <row r="198" spans="1:49" ht="13.5" thickBot="1">
      <c r="A198" s="3"/>
      <c r="B198" s="3"/>
      <c r="C198" s="3"/>
      <c r="F198" s="118"/>
      <c r="G198" s="118" t="s">
        <v>323</v>
      </c>
      <c r="I198" s="3"/>
      <c r="J198" s="3"/>
      <c r="M198" s="118"/>
      <c r="N198" s="118" t="s">
        <v>323</v>
      </c>
      <c r="P198" s="3"/>
      <c r="Q198" s="3"/>
      <c r="T198" s="118"/>
      <c r="U198" s="118" t="s">
        <v>323</v>
      </c>
      <c r="W198" s="3"/>
      <c r="X198" s="3"/>
      <c r="Z198" s="118"/>
      <c r="AA198" s="118" t="s">
        <v>323</v>
      </c>
      <c r="AC198" s="3"/>
      <c r="AD198" s="3"/>
      <c r="AF198" s="118"/>
      <c r="AG198" s="118" t="s">
        <v>323</v>
      </c>
      <c r="AH198" s="3"/>
      <c r="AI198" s="3"/>
      <c r="AJ198" s="3"/>
      <c r="AL198" s="118"/>
      <c r="AM198" s="118" t="s">
        <v>323</v>
      </c>
      <c r="AO198" s="3"/>
      <c r="AP198" s="118" t="s">
        <v>365</v>
      </c>
      <c r="AQ198" s="3"/>
      <c r="AR198" s="790" t="s">
        <v>16</v>
      </c>
      <c r="AS198" s="791"/>
      <c r="AV198" s="22"/>
      <c r="AW198" s="22"/>
    </row>
    <row r="199" spans="1:49" ht="12.75">
      <c r="A199" s="3"/>
      <c r="B199" s="3"/>
      <c r="C199" s="3"/>
      <c r="F199" s="118"/>
      <c r="G199" s="118"/>
      <c r="I199" s="3"/>
      <c r="J199" s="3"/>
      <c r="M199" s="118"/>
      <c r="N199" s="118"/>
      <c r="P199" s="3"/>
      <c r="Q199" s="3"/>
      <c r="T199" s="118"/>
      <c r="U199" s="118"/>
      <c r="W199" s="3"/>
      <c r="X199" s="3"/>
      <c r="Z199" s="118"/>
      <c r="AA199" s="118"/>
      <c r="AC199" s="3"/>
      <c r="AD199" s="3"/>
      <c r="AF199" s="118"/>
      <c r="AG199" s="118"/>
      <c r="AH199" s="3"/>
      <c r="AI199" s="3"/>
      <c r="AJ199" s="3"/>
      <c r="AL199" s="118"/>
      <c r="AM199" s="118"/>
      <c r="AO199" s="3"/>
      <c r="AP199" s="118"/>
      <c r="AQ199" s="3"/>
      <c r="AR199" s="179"/>
      <c r="AS199" s="52"/>
      <c r="AV199" s="22"/>
      <c r="AW199" s="22"/>
    </row>
    <row r="200" spans="1:49" ht="12.75">
      <c r="A200" s="3"/>
      <c r="B200" s="3"/>
      <c r="C200" s="3"/>
      <c r="F200" s="118">
        <f>COUNTIF($H$5:$H$153,G200)</f>
        <v>0</v>
      </c>
      <c r="G200" s="3" t="s">
        <v>120</v>
      </c>
      <c r="I200" s="3"/>
      <c r="J200" s="3"/>
      <c r="M200" s="118">
        <f>COUNTIF($O$5:$O$153,N200)</f>
        <v>2</v>
      </c>
      <c r="N200" s="3" t="s">
        <v>120</v>
      </c>
      <c r="P200" s="3"/>
      <c r="Q200" s="3"/>
      <c r="T200" s="118">
        <f>COUNTIF($V$5:$V$153,U200)</f>
        <v>0</v>
      </c>
      <c r="U200" s="3" t="s">
        <v>120</v>
      </c>
      <c r="W200" s="3"/>
      <c r="X200" s="3"/>
      <c r="Z200" s="118">
        <f>COUNTIF($AB$5:$AB$153,AA200)</f>
        <v>0</v>
      </c>
      <c r="AA200" s="3" t="s">
        <v>120</v>
      </c>
      <c r="AC200" s="3"/>
      <c r="AD200" s="3"/>
      <c r="AF200" s="118">
        <f>COUNTIF($AH$5:$AH$153,AG200)</f>
        <v>0</v>
      </c>
      <c r="AG200" s="3" t="s">
        <v>120</v>
      </c>
      <c r="AH200" s="3"/>
      <c r="AI200" s="3"/>
      <c r="AJ200" s="3"/>
      <c r="AL200" s="3">
        <f>COUNTIF($AN$5:$AN$153,AM200)</f>
        <v>0</v>
      </c>
      <c r="AM200" s="3" t="s">
        <v>120</v>
      </c>
      <c r="AO200" s="3"/>
      <c r="AP200" s="118">
        <f aca="true" t="shared" si="9" ref="AP200:AP205">SUM(F200+M200+T200+Z200+AF200)</f>
        <v>2</v>
      </c>
      <c r="AQ200" s="3"/>
      <c r="AR200" s="143" t="s">
        <v>310</v>
      </c>
      <c r="AS200" s="50">
        <f>Jan!AP189+Feb!AP177+Mar!AP195+Apr!AP180+May!AP185+Jun!AP203+Jul!AP205+Aug!AP207+Sep!AP203+Oct!AP193+Nov!AP214+Dec!AP200</f>
        <v>28</v>
      </c>
      <c r="AV200" s="22"/>
      <c r="AW200" s="22"/>
    </row>
    <row r="201" spans="1:49" ht="12.75">
      <c r="A201" s="3"/>
      <c r="B201" s="3"/>
      <c r="C201" s="3"/>
      <c r="F201" s="118">
        <f>COUNTIF($H$5:$H$153,G201)</f>
        <v>0</v>
      </c>
      <c r="G201" s="3" t="s">
        <v>121</v>
      </c>
      <c r="I201" s="3"/>
      <c r="J201" s="3"/>
      <c r="M201" s="118">
        <f>COUNTIF($O$5:$O$153,N201)</f>
        <v>4</v>
      </c>
      <c r="N201" s="3" t="s">
        <v>121</v>
      </c>
      <c r="P201" s="3"/>
      <c r="Q201" s="3"/>
      <c r="T201" s="118">
        <f>COUNTIF($V$5:$V$153,U201)</f>
        <v>0</v>
      </c>
      <c r="U201" s="3" t="s">
        <v>121</v>
      </c>
      <c r="W201" s="3"/>
      <c r="X201" s="3"/>
      <c r="Z201" s="118">
        <f>COUNTIF($AB$5:$AB$153,AA201)</f>
        <v>0</v>
      </c>
      <c r="AA201" s="3" t="s">
        <v>121</v>
      </c>
      <c r="AC201" s="3"/>
      <c r="AD201" s="3"/>
      <c r="AF201" s="118">
        <f>COUNTIF($AH$5:$AH$153,AG201)</f>
        <v>0</v>
      </c>
      <c r="AG201" s="3" t="s">
        <v>121</v>
      </c>
      <c r="AH201" s="3"/>
      <c r="AI201" s="3"/>
      <c r="AJ201" s="3"/>
      <c r="AL201" s="3">
        <f>COUNTIF($AN$5:$AN$153,AM201)</f>
        <v>0</v>
      </c>
      <c r="AM201" s="3" t="s">
        <v>121</v>
      </c>
      <c r="AO201" s="3"/>
      <c r="AP201" s="118">
        <f t="shared" si="9"/>
        <v>4</v>
      </c>
      <c r="AQ201" s="3"/>
      <c r="AR201" s="143" t="s">
        <v>311</v>
      </c>
      <c r="AS201" s="50">
        <f>Jan!AP190+Feb!AP178+Mar!AP196+Apr!AP181+May!AP186+Jun!AP204+Jul!AP206+Aug!AP208+Sep!AP204+Oct!AP194+Nov!AP215+Dec!AP201</f>
        <v>31</v>
      </c>
      <c r="AV201" s="22"/>
      <c r="AW201" s="22"/>
    </row>
    <row r="202" spans="1:49" ht="12.75">
      <c r="A202" s="3"/>
      <c r="B202" s="3"/>
      <c r="C202" s="3"/>
      <c r="F202" s="118">
        <f>COUNTIF($H$5:$H$153,G202)</f>
        <v>1</v>
      </c>
      <c r="G202" s="3" t="s">
        <v>110</v>
      </c>
      <c r="I202" s="3"/>
      <c r="J202" s="3"/>
      <c r="M202" s="118">
        <f>COUNTIF($O$5:$O$153,N202)</f>
        <v>2</v>
      </c>
      <c r="N202" s="3" t="s">
        <v>110</v>
      </c>
      <c r="P202" s="3"/>
      <c r="Q202" s="3"/>
      <c r="T202" s="118">
        <f>COUNTIF($V$5:$V$153,U202)</f>
        <v>1</v>
      </c>
      <c r="U202" s="3" t="s">
        <v>110</v>
      </c>
      <c r="W202" s="3"/>
      <c r="X202" s="3"/>
      <c r="Z202" s="118">
        <f>COUNTIF($AB$5:$AB$153,AA202)</f>
        <v>0</v>
      </c>
      <c r="AA202" s="3" t="s">
        <v>110</v>
      </c>
      <c r="AC202" s="3"/>
      <c r="AD202" s="3"/>
      <c r="AF202" s="118">
        <f>COUNTIF($AH$5:$AH$153,AG202)</f>
        <v>0</v>
      </c>
      <c r="AG202" s="3" t="s">
        <v>110</v>
      </c>
      <c r="AH202" s="3"/>
      <c r="AI202" s="3"/>
      <c r="AJ202" s="3"/>
      <c r="AL202" s="3">
        <f>COUNTIF($AN$5:$AN$153,AM202)</f>
        <v>1</v>
      </c>
      <c r="AM202" s="3" t="s">
        <v>110</v>
      </c>
      <c r="AO202" s="3"/>
      <c r="AP202" s="118">
        <f t="shared" si="9"/>
        <v>4</v>
      </c>
      <c r="AQ202" s="3"/>
      <c r="AR202" s="143" t="s">
        <v>312</v>
      </c>
      <c r="AS202" s="50">
        <f>Jan!AP193+Feb!AP179+Mar!AP197+Apr!AP182+May!AP187+Jun!AP205+Jul!AP207+Aug!AP209+Sep!AP205+Oct!AP195+Nov!AP216+Dec!AP202</f>
        <v>44</v>
      </c>
      <c r="AT202" s="1996"/>
      <c r="AU202" s="1995"/>
      <c r="AV202" s="22"/>
      <c r="AW202" s="22"/>
    </row>
    <row r="203" spans="1:49" ht="12.75">
      <c r="A203" s="3"/>
      <c r="B203" s="3"/>
      <c r="C203" s="3"/>
      <c r="F203" s="118">
        <f>COUNTIF($H$5:$H$153,G203)</f>
        <v>1</v>
      </c>
      <c r="G203" s="3" t="s">
        <v>386</v>
      </c>
      <c r="I203" s="3"/>
      <c r="J203" s="3"/>
      <c r="M203" s="118">
        <f>COUNTIF($O$5:$O$153,N203)</f>
        <v>2</v>
      </c>
      <c r="N203" s="3" t="s">
        <v>386</v>
      </c>
      <c r="P203" s="3"/>
      <c r="Q203" s="3"/>
      <c r="T203" s="118">
        <f>COUNTIF($V$5:$V$153,U203)</f>
        <v>1</v>
      </c>
      <c r="U203" s="3" t="s">
        <v>386</v>
      </c>
      <c r="W203" s="3"/>
      <c r="X203" s="3"/>
      <c r="Z203" s="118">
        <f>COUNTIF($AB$5:$AB$153,AA203)</f>
        <v>1</v>
      </c>
      <c r="AA203" s="3" t="s">
        <v>386</v>
      </c>
      <c r="AC203" s="3"/>
      <c r="AD203" s="3"/>
      <c r="AF203" s="118">
        <f>COUNTIF($AH$5:$AH$153,AG203)</f>
        <v>0</v>
      </c>
      <c r="AG203" s="3" t="s">
        <v>386</v>
      </c>
      <c r="AH203" s="3"/>
      <c r="AI203" s="3"/>
      <c r="AJ203" s="3"/>
      <c r="AL203" s="3">
        <f>COUNTIF($AN$5:$AN$153,AM203)</f>
        <v>0</v>
      </c>
      <c r="AM203" s="3" t="s">
        <v>386</v>
      </c>
      <c r="AO203" s="3"/>
      <c r="AP203" s="118">
        <f t="shared" si="9"/>
        <v>5</v>
      </c>
      <c r="AQ203" s="3"/>
      <c r="AR203" s="143" t="s">
        <v>313</v>
      </c>
      <c r="AS203" s="50">
        <f>Jan!AP194+Feb!AP180+Mar!AP198+Apr!AP183+May!AP188+Jun!AP206+Jul!AP208+Aug!AP210+Sep!AP206+Oct!AP196+Nov!AP217+Dec!AP203</f>
        <v>61</v>
      </c>
      <c r="AT203" s="143"/>
      <c r="AU203" s="22"/>
      <c r="AV203" s="22"/>
      <c r="AW203" s="22"/>
    </row>
    <row r="204" spans="1:49" ht="12.75">
      <c r="A204" s="3"/>
      <c r="B204" s="3"/>
      <c r="C204" s="3"/>
      <c r="F204" s="118">
        <f>COUNTIF($H$5:$H$153,G204)</f>
        <v>4</v>
      </c>
      <c r="G204" s="3" t="s">
        <v>385</v>
      </c>
      <c r="I204" s="3"/>
      <c r="J204" s="3"/>
      <c r="M204" s="118">
        <f>COUNTIF($O$5:$O$153,N204)</f>
        <v>1</v>
      </c>
      <c r="N204" s="3" t="s">
        <v>385</v>
      </c>
      <c r="P204" s="3"/>
      <c r="Q204" s="3"/>
      <c r="T204" s="118">
        <f>COUNTIF($V$5:$V$153,U204)</f>
        <v>0</v>
      </c>
      <c r="U204" s="3" t="s">
        <v>385</v>
      </c>
      <c r="W204" s="3"/>
      <c r="X204" s="3"/>
      <c r="Z204" s="118">
        <f>COUNTIF($AB$5:$AB$153,AA204)</f>
        <v>1</v>
      </c>
      <c r="AA204" s="3" t="s">
        <v>385</v>
      </c>
      <c r="AC204" s="3"/>
      <c r="AD204" s="3"/>
      <c r="AF204" s="118">
        <f>COUNTIF($AH$5:$AH$153,AG204)</f>
        <v>0</v>
      </c>
      <c r="AG204" s="3" t="s">
        <v>385</v>
      </c>
      <c r="AH204" s="3"/>
      <c r="AI204" s="3"/>
      <c r="AJ204" s="3"/>
      <c r="AL204" s="3">
        <f>COUNTIF($AN$5:$AN$153,AM204)</f>
        <v>2</v>
      </c>
      <c r="AM204" s="3" t="s">
        <v>385</v>
      </c>
      <c r="AO204" s="3"/>
      <c r="AP204" s="118">
        <f t="shared" si="9"/>
        <v>6</v>
      </c>
      <c r="AQ204" s="3"/>
      <c r="AR204" s="143" t="s">
        <v>384</v>
      </c>
      <c r="AS204" s="50">
        <f>Jan!AP204+Feb!AP181+Mar!AP199+Apr!AP184+May!AP189+Jun!AP207+Jul!AP209+Aug!AP211+Sep!AP207+Oct!AP197+Nov!AP218+Dec!AP204</f>
        <v>78</v>
      </c>
      <c r="AT204" s="143"/>
      <c r="AU204" s="6"/>
      <c r="AV204" s="22"/>
      <c r="AW204" s="22"/>
    </row>
    <row r="205" spans="1:49" ht="13.5" thickBot="1">
      <c r="A205" s="3"/>
      <c r="B205" s="3"/>
      <c r="C205" s="3"/>
      <c r="F205" s="118">
        <f>SUM(F200:F204)</f>
        <v>6</v>
      </c>
      <c r="G205" s="118" t="s">
        <v>267</v>
      </c>
      <c r="I205" s="3"/>
      <c r="J205" s="3"/>
      <c r="M205" s="118">
        <f>SUM(M200:M204)</f>
        <v>11</v>
      </c>
      <c r="N205" s="118" t="s">
        <v>267</v>
      </c>
      <c r="P205" s="3"/>
      <c r="Q205" s="3"/>
      <c r="T205" s="118">
        <f>SUM(T200:T204)</f>
        <v>2</v>
      </c>
      <c r="U205" s="118" t="s">
        <v>267</v>
      </c>
      <c r="W205" s="3"/>
      <c r="X205" s="3"/>
      <c r="Z205" s="118">
        <f>SUM(Z200:Z204)</f>
        <v>2</v>
      </c>
      <c r="AA205" s="118" t="s">
        <v>267</v>
      </c>
      <c r="AC205" s="3"/>
      <c r="AD205" s="3"/>
      <c r="AF205" s="118">
        <f>SUM(AF200:AF204)</f>
        <v>0</v>
      </c>
      <c r="AG205" s="118" t="s">
        <v>267</v>
      </c>
      <c r="AH205" s="3"/>
      <c r="AI205" s="3"/>
      <c r="AJ205" s="3"/>
      <c r="AL205" s="118">
        <f>SUM(AL200:AL204)</f>
        <v>3</v>
      </c>
      <c r="AM205" s="118" t="s">
        <v>267</v>
      </c>
      <c r="AO205" s="3"/>
      <c r="AP205" s="118">
        <f t="shared" si="9"/>
        <v>21</v>
      </c>
      <c r="AQ205" s="3"/>
      <c r="AR205" s="150" t="s">
        <v>267</v>
      </c>
      <c r="AS205" s="152">
        <f>SUM(AS200:AS204)</f>
        <v>242</v>
      </c>
      <c r="AT205" s="143"/>
      <c r="AU205" s="6"/>
      <c r="AV205" s="22"/>
      <c r="AW205" s="22"/>
    </row>
    <row r="206" spans="43:49" ht="12.75">
      <c r="AQ206" s="22"/>
      <c r="AS206" s="22"/>
      <c r="AT206" s="143"/>
      <c r="AU206" s="6"/>
      <c r="AV206" s="22"/>
      <c r="AW206" s="22"/>
    </row>
    <row r="207" spans="6:47" ht="12.75">
      <c r="F207" s="164">
        <f>SUM($J$5:$J141)</f>
        <v>1220</v>
      </c>
      <c r="G207" s="1" t="s">
        <v>322</v>
      </c>
      <c r="M207" s="164">
        <f>SUM($Q$5:$Q141)</f>
        <v>4550</v>
      </c>
      <c r="N207" s="1" t="s">
        <v>322</v>
      </c>
      <c r="T207" s="164">
        <f>SUM($X$5:$X141)</f>
        <v>400</v>
      </c>
      <c r="U207" s="1" t="s">
        <v>322</v>
      </c>
      <c r="Z207" s="164">
        <f>SUM($AD$5:$AD141)</f>
        <v>260</v>
      </c>
      <c r="AA207" s="1" t="s">
        <v>322</v>
      </c>
      <c r="AF207" s="164">
        <f>SUM($AJ$5:$AJ141)</f>
        <v>0</v>
      </c>
      <c r="AG207" s="1" t="s">
        <v>322</v>
      </c>
      <c r="AH207" s="3"/>
      <c r="AP207" s="164">
        <f>SUM(F207+M207+T207+Z207+AF207)</f>
        <v>6430</v>
      </c>
      <c r="AQ207" s="22"/>
      <c r="AR207" s="149"/>
      <c r="AS207" s="149" t="e">
        <f>Jan!AP215+Feb!AP204+Mar!AP202+Apr!AP187+May!AP192+Jun!AP210+Jul!AP212+Aug!AP214+Sep!AP210+Oct!AP200+Nov!AP221+Dec!AP203</f>
        <v>#VALUE!</v>
      </c>
      <c r="AT207" s="22"/>
      <c r="AU207" s="6"/>
    </row>
    <row r="208" spans="43:47" ht="12.75">
      <c r="AQ208" s="22"/>
      <c r="AR208" s="149"/>
      <c r="AS208" s="149"/>
      <c r="AT208" s="22"/>
      <c r="AU208" s="6"/>
    </row>
    <row r="209" spans="43:47" ht="13.5" thickBot="1">
      <c r="AQ209" s="39"/>
      <c r="AR209" s="39"/>
      <c r="AS209" s="31"/>
      <c r="AT209" s="39"/>
      <c r="AU209" s="31"/>
    </row>
    <row r="210" spans="7:45" ht="13.5" thickBot="1">
      <c r="G210" s="1997" t="s">
        <v>305</v>
      </c>
      <c r="H210" s="1998"/>
      <c r="I210" s="1998"/>
      <c r="J210" s="1999"/>
      <c r="N210" s="1997" t="s">
        <v>306</v>
      </c>
      <c r="O210" s="1998"/>
      <c r="P210" s="1998"/>
      <c r="Q210" s="1999"/>
      <c r="R210" s="126"/>
      <c r="S210" s="126"/>
      <c r="T210" s="39"/>
      <c r="U210" s="1997" t="s">
        <v>15</v>
      </c>
      <c r="V210" s="1998"/>
      <c r="W210" s="1998"/>
      <c r="X210" s="1999"/>
      <c r="Y210" s="129"/>
      <c r="AA210" s="1997" t="s">
        <v>308</v>
      </c>
      <c r="AB210" s="1998"/>
      <c r="AC210" s="1998"/>
      <c r="AD210" s="1999"/>
      <c r="AE210" s="126"/>
      <c r="AF210" s="39"/>
      <c r="AG210" s="1997" t="s">
        <v>307</v>
      </c>
      <c r="AH210" s="1998"/>
      <c r="AI210" s="1998"/>
      <c r="AJ210" s="1999"/>
      <c r="AM210" s="1997" t="s">
        <v>309</v>
      </c>
      <c r="AN210" s="1998"/>
      <c r="AO210" s="1998"/>
      <c r="AP210" s="1999"/>
      <c r="AR210" s="22"/>
      <c r="AS210" s="22"/>
    </row>
    <row r="211" spans="7:51" ht="14.25" customHeight="1">
      <c r="G211" s="143"/>
      <c r="H211" s="6"/>
      <c r="I211" s="22"/>
      <c r="J211" s="52"/>
      <c r="N211" s="143"/>
      <c r="O211" s="6"/>
      <c r="P211" s="22"/>
      <c r="Q211" s="52"/>
      <c r="R211" s="126"/>
      <c r="S211" s="126"/>
      <c r="T211" s="39"/>
      <c r="U211" s="143"/>
      <c r="V211" s="6"/>
      <c r="W211" s="22"/>
      <c r="X211" s="52"/>
      <c r="Y211" s="126"/>
      <c r="AA211" s="143"/>
      <c r="AB211" s="6"/>
      <c r="AC211" s="22"/>
      <c r="AD211" s="52"/>
      <c r="AE211" s="126"/>
      <c r="AF211" s="39"/>
      <c r="AG211" s="143"/>
      <c r="AH211" s="6"/>
      <c r="AI211" s="22"/>
      <c r="AJ211" s="52"/>
      <c r="AM211" s="143"/>
      <c r="AN211" s="6"/>
      <c r="AO211" s="22"/>
      <c r="AP211" s="52"/>
      <c r="AQ211" s="149"/>
      <c r="AR211" s="149"/>
      <c r="AS211" s="149"/>
      <c r="AV211" s="31"/>
      <c r="AW211" s="1995"/>
      <c r="AX211" s="1995"/>
      <c r="AY211" s="1995"/>
    </row>
    <row r="212" spans="7:51" ht="12.75">
      <c r="G212" s="67" t="s">
        <v>108</v>
      </c>
      <c r="H212" s="114">
        <f>Jan!F222</f>
        <v>4</v>
      </c>
      <c r="I212" s="6"/>
      <c r="J212" s="145">
        <f>Jan!F224</f>
        <v>640</v>
      </c>
      <c r="N212" s="67" t="s">
        <v>108</v>
      </c>
      <c r="O212" s="114">
        <f>Jan!M222</f>
        <v>18</v>
      </c>
      <c r="P212" s="6"/>
      <c r="Q212" s="145">
        <f>Jan!M224</f>
        <v>14050</v>
      </c>
      <c r="R212" s="126"/>
      <c r="S212" s="126"/>
      <c r="T212" s="39"/>
      <c r="U212" s="67" t="s">
        <v>108</v>
      </c>
      <c r="V212" s="114">
        <f>Jan!T222</f>
        <v>3</v>
      </c>
      <c r="W212" s="6"/>
      <c r="X212" s="145">
        <f>Jan!T224</f>
        <v>550</v>
      </c>
      <c r="Y212" s="130"/>
      <c r="AA212" s="67" t="s">
        <v>108</v>
      </c>
      <c r="AB212" s="114">
        <f>Jan!Z222</f>
        <v>3</v>
      </c>
      <c r="AC212" s="6"/>
      <c r="AD212" s="145">
        <f>Jan!Z224</f>
        <v>370</v>
      </c>
      <c r="AE212" s="126"/>
      <c r="AF212" s="39"/>
      <c r="AG212" s="67" t="s">
        <v>108</v>
      </c>
      <c r="AH212" s="114">
        <f>Jan!AF222</f>
        <v>1</v>
      </c>
      <c r="AI212" s="6"/>
      <c r="AJ212" s="145">
        <f>Jan!AF224</f>
        <v>110</v>
      </c>
      <c r="AK212" s="228"/>
      <c r="AM212" s="67" t="s">
        <v>108</v>
      </c>
      <c r="AN212" s="114">
        <f>SUM(H212+O212+V212+AB212+AH212)</f>
        <v>29</v>
      </c>
      <c r="AO212" s="6"/>
      <c r="AP212" s="145">
        <f>SUM(J212+Q212+X212+AD212+AJ212)</f>
        <v>15720</v>
      </c>
      <c r="AR212" s="22"/>
      <c r="AS212" s="22"/>
      <c r="AV212" s="22"/>
      <c r="AW212" s="22"/>
      <c r="AX212" s="22"/>
      <c r="AY212" s="22"/>
    </row>
    <row r="213" spans="7:51" ht="12.75">
      <c r="G213" s="67" t="s">
        <v>234</v>
      </c>
      <c r="H213" s="114">
        <f>Feb!F207</f>
        <v>3</v>
      </c>
      <c r="I213" s="6"/>
      <c r="J213" s="145">
        <f>Feb!F209</f>
        <v>360</v>
      </c>
      <c r="N213" s="67" t="s">
        <v>234</v>
      </c>
      <c r="O213" s="114">
        <f>Feb!M207</f>
        <v>2</v>
      </c>
      <c r="P213" s="6"/>
      <c r="Q213" s="145">
        <f>Feb!M209</f>
        <v>400</v>
      </c>
      <c r="R213" s="126"/>
      <c r="S213" s="126"/>
      <c r="T213" s="39"/>
      <c r="U213" s="67" t="s">
        <v>234</v>
      </c>
      <c r="V213" s="114">
        <f>Feb!T207</f>
        <v>5</v>
      </c>
      <c r="W213" s="6"/>
      <c r="X213" s="145">
        <f>Feb!T209</f>
        <v>1035</v>
      </c>
      <c r="Y213" s="130"/>
      <c r="AA213" s="67" t="s">
        <v>234</v>
      </c>
      <c r="AB213" s="114">
        <f>Feb!Z207</f>
        <v>2</v>
      </c>
      <c r="AC213" s="6"/>
      <c r="AD213" s="145">
        <f>Feb!Z209</f>
        <v>260</v>
      </c>
      <c r="AE213" s="126"/>
      <c r="AF213" s="39"/>
      <c r="AG213" s="67" t="s">
        <v>234</v>
      </c>
      <c r="AH213" s="114">
        <f>Feb!AF207</f>
        <v>1</v>
      </c>
      <c r="AI213" s="6"/>
      <c r="AJ213" s="145">
        <f>Feb!AF209</f>
        <v>110</v>
      </c>
      <c r="AK213" s="228"/>
      <c r="AM213" s="67" t="s">
        <v>234</v>
      </c>
      <c r="AN213" s="114">
        <f aca="true" t="shared" si="10" ref="AN213:AN223">SUM(H213+O213+V213+AB213+AH213)</f>
        <v>13</v>
      </c>
      <c r="AO213" s="6"/>
      <c r="AP213" s="145">
        <f aca="true" t="shared" si="11" ref="AP213:AP223">SUM(J213+Q213+X213+AD213+AJ213)</f>
        <v>2165</v>
      </c>
      <c r="AR213" s="22"/>
      <c r="AS213" s="22"/>
      <c r="AV213" s="149"/>
      <c r="AW213" s="31"/>
      <c r="AX213" s="114"/>
      <c r="AY213" s="114"/>
    </row>
    <row r="214" spans="7:51" ht="12.75">
      <c r="G214" s="67" t="s">
        <v>140</v>
      </c>
      <c r="H214" s="114">
        <f>Mar!F200</f>
        <v>1</v>
      </c>
      <c r="I214" s="6"/>
      <c r="J214" s="145">
        <f>Mar!F202</f>
        <v>250</v>
      </c>
      <c r="N214" s="67" t="s">
        <v>140</v>
      </c>
      <c r="O214" s="114">
        <f>Mar!M200</f>
        <v>0</v>
      </c>
      <c r="P214" s="6"/>
      <c r="Q214" s="145">
        <f>Mar!M202</f>
        <v>0</v>
      </c>
      <c r="R214" s="126"/>
      <c r="S214" s="126"/>
      <c r="T214" s="39"/>
      <c r="U214" s="67" t="s">
        <v>140</v>
      </c>
      <c r="V214" s="114">
        <f>Mar!T200</f>
        <v>17</v>
      </c>
      <c r="W214" s="6"/>
      <c r="X214" s="145">
        <f>Mar!T202</f>
        <v>4670</v>
      </c>
      <c r="Y214" s="130"/>
      <c r="AA214" s="67" t="s">
        <v>140</v>
      </c>
      <c r="AB214" s="114">
        <f>Mar!Z200</f>
        <v>7</v>
      </c>
      <c r="AC214" s="6"/>
      <c r="AD214" s="145">
        <f>Mar!Z202</f>
        <v>970</v>
      </c>
      <c r="AE214" s="126"/>
      <c r="AF214" s="39"/>
      <c r="AG214" s="67" t="s">
        <v>140</v>
      </c>
      <c r="AH214" s="114">
        <f>Mar!AF200</f>
        <v>1</v>
      </c>
      <c r="AI214" s="6"/>
      <c r="AJ214" s="145">
        <f>Mar!AF202</f>
        <v>110</v>
      </c>
      <c r="AK214" s="228"/>
      <c r="AM214" s="67" t="s">
        <v>140</v>
      </c>
      <c r="AN214" s="114">
        <f t="shared" si="10"/>
        <v>26</v>
      </c>
      <c r="AO214" s="6"/>
      <c r="AP214" s="145">
        <f t="shared" si="11"/>
        <v>6000</v>
      </c>
      <c r="AQ214" s="107"/>
      <c r="AR214" s="220"/>
      <c r="AS214" s="220"/>
      <c r="AT214" s="220"/>
      <c r="AU214" s="220"/>
      <c r="AV214" s="114"/>
      <c r="AW214" s="6"/>
      <c r="AX214" s="114"/>
      <c r="AY214" s="114"/>
    </row>
    <row r="215" spans="7:51" ht="12.75">
      <c r="G215" s="67" t="s">
        <v>235</v>
      </c>
      <c r="H215" s="114">
        <f>Apr!F185</f>
        <v>11</v>
      </c>
      <c r="I215" s="6"/>
      <c r="J215" s="145">
        <f>Apr!F187</f>
        <v>2020</v>
      </c>
      <c r="N215" s="67" t="s">
        <v>235</v>
      </c>
      <c r="O215" s="114">
        <f>Apr!M185</f>
        <v>2</v>
      </c>
      <c r="P215" s="6"/>
      <c r="Q215" s="145">
        <f>Apr!M187</f>
        <v>400</v>
      </c>
      <c r="R215" s="126"/>
      <c r="S215" s="126"/>
      <c r="T215" s="39"/>
      <c r="U215" s="67" t="s">
        <v>235</v>
      </c>
      <c r="V215" s="114">
        <f>Apr!T185</f>
        <v>10</v>
      </c>
      <c r="W215" s="6"/>
      <c r="X215" s="145">
        <f>Apr!T187</f>
        <v>6300</v>
      </c>
      <c r="Y215" s="130"/>
      <c r="AA215" s="67" t="s">
        <v>235</v>
      </c>
      <c r="AB215" s="114">
        <f>Apr!Z185</f>
        <v>4</v>
      </c>
      <c r="AC215" s="6"/>
      <c r="AD215" s="145">
        <f>Apr!Z187</f>
        <v>520</v>
      </c>
      <c r="AE215" s="126"/>
      <c r="AF215" s="39"/>
      <c r="AG215" s="67" t="s">
        <v>235</v>
      </c>
      <c r="AH215" s="114">
        <f>Apr!AF185</f>
        <v>1</v>
      </c>
      <c r="AI215" s="6"/>
      <c r="AJ215" s="145">
        <f>Apr!AF187</f>
        <v>110</v>
      </c>
      <c r="AK215" s="228"/>
      <c r="AM215" s="67" t="s">
        <v>235</v>
      </c>
      <c r="AN215" s="114">
        <f t="shared" si="10"/>
        <v>28</v>
      </c>
      <c r="AO215" s="6"/>
      <c r="AP215" s="145">
        <f t="shared" si="11"/>
        <v>9350</v>
      </c>
      <c r="AQ215" s="22"/>
      <c r="AR215" s="22"/>
      <c r="AS215" s="22"/>
      <c r="AT215" s="22"/>
      <c r="AU215" s="22"/>
      <c r="AV215" s="114"/>
      <c r="AW215" s="6"/>
      <c r="AX215" s="114"/>
      <c r="AY215" s="114"/>
    </row>
    <row r="216" spans="7:51" ht="12.75">
      <c r="G216" s="67" t="s">
        <v>153</v>
      </c>
      <c r="H216" s="114">
        <f>May!F190</f>
        <v>9</v>
      </c>
      <c r="I216" s="6"/>
      <c r="J216" s="145">
        <f>May!F192</f>
        <v>5500</v>
      </c>
      <c r="N216" s="67" t="s">
        <v>153</v>
      </c>
      <c r="O216" s="114">
        <f>May!M190</f>
        <v>7</v>
      </c>
      <c r="P216" s="6"/>
      <c r="Q216" s="145">
        <f>May!M192</f>
        <v>1200</v>
      </c>
      <c r="R216" s="126"/>
      <c r="S216" s="126"/>
      <c r="T216" s="39"/>
      <c r="U216" s="67" t="s">
        <v>153</v>
      </c>
      <c r="V216" s="114">
        <f>May!T190</f>
        <v>10</v>
      </c>
      <c r="W216" s="6"/>
      <c r="X216" s="145">
        <f>May!T192</f>
        <v>10850</v>
      </c>
      <c r="Y216" s="130"/>
      <c r="AA216" s="67" t="s">
        <v>153</v>
      </c>
      <c r="AB216" s="114">
        <f>May!Z190</f>
        <v>5</v>
      </c>
      <c r="AC216" s="6"/>
      <c r="AD216" s="145">
        <f>May!Z192</f>
        <v>870</v>
      </c>
      <c r="AE216" s="126"/>
      <c r="AF216" s="39"/>
      <c r="AG216" s="67" t="s">
        <v>153</v>
      </c>
      <c r="AH216" s="114">
        <f>May!AF190</f>
        <v>1</v>
      </c>
      <c r="AI216" s="6"/>
      <c r="AJ216" s="145">
        <f>May!AF192</f>
        <v>110</v>
      </c>
      <c r="AK216" s="228"/>
      <c r="AM216" s="67" t="s">
        <v>153</v>
      </c>
      <c r="AN216" s="114">
        <f t="shared" si="10"/>
        <v>32</v>
      </c>
      <c r="AO216" s="6"/>
      <c r="AP216" s="145">
        <f t="shared" si="11"/>
        <v>18530</v>
      </c>
      <c r="AQ216" s="22"/>
      <c r="AR216" s="22"/>
      <c r="AS216" s="6"/>
      <c r="AT216" s="149"/>
      <c r="AU216" s="149"/>
      <c r="AV216" s="114"/>
      <c r="AW216" s="6"/>
      <c r="AX216" s="114"/>
      <c r="AY216" s="114"/>
    </row>
    <row r="217" spans="7:51" ht="12.75">
      <c r="G217" s="67" t="s">
        <v>224</v>
      </c>
      <c r="H217" s="114">
        <f>Jun!F208</f>
        <v>24</v>
      </c>
      <c r="I217" s="6"/>
      <c r="J217" s="145">
        <f>Jun!F210</f>
        <v>9650</v>
      </c>
      <c r="N217" s="67" t="s">
        <v>224</v>
      </c>
      <c r="O217" s="114">
        <f>Jun!M208</f>
        <v>5</v>
      </c>
      <c r="P217" s="6"/>
      <c r="Q217" s="145">
        <f>Jun!M210</f>
        <v>875</v>
      </c>
      <c r="R217" s="126"/>
      <c r="S217" s="126"/>
      <c r="T217" s="39"/>
      <c r="U217" s="67" t="s">
        <v>224</v>
      </c>
      <c r="V217" s="114">
        <f>Jun!T208</f>
        <v>1</v>
      </c>
      <c r="W217" s="6"/>
      <c r="X217" s="145">
        <f>Jun!T210</f>
        <v>250</v>
      </c>
      <c r="Y217" s="130"/>
      <c r="AA217" s="67" t="s">
        <v>224</v>
      </c>
      <c r="AB217" s="114">
        <f>Jun!Z208</f>
        <v>4</v>
      </c>
      <c r="AC217" s="6"/>
      <c r="AD217" s="145">
        <f>Jun!Z210</f>
        <v>600</v>
      </c>
      <c r="AE217" s="126"/>
      <c r="AF217" s="39"/>
      <c r="AG217" s="67" t="s">
        <v>224</v>
      </c>
      <c r="AH217" s="114">
        <f>Jun!AF208</f>
        <v>0</v>
      </c>
      <c r="AI217" s="6"/>
      <c r="AJ217" s="145">
        <f>Jun!AF210</f>
        <v>0</v>
      </c>
      <c r="AK217" s="228"/>
      <c r="AM217" s="67" t="s">
        <v>224</v>
      </c>
      <c r="AN217" s="114">
        <f t="shared" si="10"/>
        <v>34</v>
      </c>
      <c r="AO217" s="6"/>
      <c r="AP217" s="145">
        <f t="shared" si="11"/>
        <v>11375</v>
      </c>
      <c r="AQ217" s="22"/>
      <c r="AR217" s="22"/>
      <c r="AS217" s="6"/>
      <c r="AT217" s="114"/>
      <c r="AU217" s="114"/>
      <c r="AV217" s="114"/>
      <c r="AW217" s="6"/>
      <c r="AX217" s="114"/>
      <c r="AY217" s="114"/>
    </row>
    <row r="218" spans="7:51" ht="12.75">
      <c r="G218" s="67" t="s">
        <v>239</v>
      </c>
      <c r="H218" s="114">
        <f>Jul!F210</f>
        <v>21</v>
      </c>
      <c r="I218" s="6"/>
      <c r="J218" s="145">
        <f>Jul!F212</f>
        <v>14870</v>
      </c>
      <c r="N218" s="67" t="s">
        <v>239</v>
      </c>
      <c r="O218" s="114">
        <f>Jul!M210</f>
        <v>2</v>
      </c>
      <c r="P218" s="6"/>
      <c r="Q218" s="145">
        <f>Jul!M212</f>
        <v>500</v>
      </c>
      <c r="R218" s="126"/>
      <c r="S218" s="126"/>
      <c r="T218" s="39"/>
      <c r="U218" s="67" t="s">
        <v>239</v>
      </c>
      <c r="V218" s="114">
        <f>Jul!T210</f>
        <v>0</v>
      </c>
      <c r="W218" s="6"/>
      <c r="X218" s="145">
        <f>Jul!T212</f>
        <v>0</v>
      </c>
      <c r="Y218" s="130"/>
      <c r="AA218" s="67" t="s">
        <v>239</v>
      </c>
      <c r="AB218" s="114">
        <f>Jul!Z210</f>
        <v>3</v>
      </c>
      <c r="AC218" s="6"/>
      <c r="AD218" s="145">
        <f>Jul!Z212</f>
        <v>460</v>
      </c>
      <c r="AE218" s="126"/>
      <c r="AF218" s="39"/>
      <c r="AG218" s="67" t="s">
        <v>239</v>
      </c>
      <c r="AH218" s="114">
        <f>Jul!AF210</f>
        <v>1</v>
      </c>
      <c r="AI218" s="6"/>
      <c r="AJ218" s="145">
        <f>Jul!AF212</f>
        <v>110</v>
      </c>
      <c r="AK218" s="228"/>
      <c r="AM218" s="67" t="s">
        <v>239</v>
      </c>
      <c r="AN218" s="114">
        <f t="shared" si="10"/>
        <v>27</v>
      </c>
      <c r="AO218" s="6"/>
      <c r="AP218" s="145">
        <f t="shared" si="11"/>
        <v>15940</v>
      </c>
      <c r="AQ218" s="22"/>
      <c r="AR218" s="22"/>
      <c r="AS218" s="6"/>
      <c r="AT218" s="114"/>
      <c r="AU218" s="114"/>
      <c r="AV218" s="114"/>
      <c r="AW218" s="6"/>
      <c r="AX218" s="114"/>
      <c r="AY218" s="114"/>
    </row>
    <row r="219" spans="7:51" ht="12.75">
      <c r="G219" s="67" t="s">
        <v>177</v>
      </c>
      <c r="H219" s="114">
        <f>Aug!F212</f>
        <v>2</v>
      </c>
      <c r="I219" s="6"/>
      <c r="J219" s="145">
        <f>Aug!F214</f>
        <v>2000</v>
      </c>
      <c r="N219" s="67" t="s">
        <v>177</v>
      </c>
      <c r="O219" s="114">
        <f>Aug!M212</f>
        <v>0</v>
      </c>
      <c r="P219" s="6"/>
      <c r="Q219" s="145">
        <f>Aug!M214</f>
        <v>0</v>
      </c>
      <c r="R219" s="126"/>
      <c r="S219" s="126"/>
      <c r="T219" s="39"/>
      <c r="U219" s="67" t="s">
        <v>177</v>
      </c>
      <c r="V219" s="114">
        <f>Aug!T212</f>
        <v>0</v>
      </c>
      <c r="W219" s="6"/>
      <c r="X219" s="145">
        <f>Aug!T214</f>
        <v>0</v>
      </c>
      <c r="Y219" s="130"/>
      <c r="AA219" s="67" t="s">
        <v>177</v>
      </c>
      <c r="AB219" s="114">
        <f>Aug!Z212</f>
        <v>3</v>
      </c>
      <c r="AC219" s="6"/>
      <c r="AD219" s="145">
        <f>Aug!Z214</f>
        <v>370</v>
      </c>
      <c r="AE219" s="126"/>
      <c r="AF219" s="39"/>
      <c r="AG219" s="67" t="s">
        <v>177</v>
      </c>
      <c r="AH219" s="114">
        <f>Aug!AF212</f>
        <v>3</v>
      </c>
      <c r="AI219" s="6"/>
      <c r="AJ219" s="145">
        <f>Aug!AF214</f>
        <v>445</v>
      </c>
      <c r="AK219" s="228"/>
      <c r="AM219" s="67" t="s">
        <v>177</v>
      </c>
      <c r="AN219" s="114">
        <f t="shared" si="10"/>
        <v>8</v>
      </c>
      <c r="AO219" s="6"/>
      <c r="AP219" s="145">
        <f t="shared" si="11"/>
        <v>2815</v>
      </c>
      <c r="AQ219" s="22"/>
      <c r="AR219" s="22"/>
      <c r="AS219" s="6"/>
      <c r="AT219" s="114"/>
      <c r="AU219" s="114"/>
      <c r="AV219" s="114"/>
      <c r="AW219" s="6"/>
      <c r="AX219" s="114"/>
      <c r="AY219" s="114"/>
    </row>
    <row r="220" spans="7:51" ht="12.75">
      <c r="G220" s="67" t="s">
        <v>236</v>
      </c>
      <c r="H220" s="114">
        <f>Sep!F208</f>
        <v>0</v>
      </c>
      <c r="I220" s="6"/>
      <c r="J220" s="145">
        <f>Sep!F210</f>
        <v>0</v>
      </c>
      <c r="N220" s="67" t="s">
        <v>236</v>
      </c>
      <c r="O220" s="114">
        <f>Sep!M208</f>
        <v>1</v>
      </c>
      <c r="P220" s="6"/>
      <c r="Q220" s="145">
        <f>Sep!M210</f>
        <v>150</v>
      </c>
      <c r="R220" s="126"/>
      <c r="S220" s="126"/>
      <c r="T220" s="39"/>
      <c r="U220" s="67" t="s">
        <v>236</v>
      </c>
      <c r="V220" s="114">
        <f>Sep!T208</f>
        <v>7</v>
      </c>
      <c r="W220" s="6"/>
      <c r="X220" s="145">
        <f>Sep!T210</f>
        <v>1820</v>
      </c>
      <c r="Y220" s="130"/>
      <c r="AA220" s="67" t="s">
        <v>236</v>
      </c>
      <c r="AB220" s="114">
        <f>Sep!Z208</f>
        <v>3</v>
      </c>
      <c r="AC220" s="6"/>
      <c r="AD220" s="145">
        <f>Sep!Z210</f>
        <v>330</v>
      </c>
      <c r="AE220" s="126"/>
      <c r="AF220" s="39"/>
      <c r="AG220" s="67" t="s">
        <v>236</v>
      </c>
      <c r="AH220" s="114">
        <f>Sep!AF208</f>
        <v>0</v>
      </c>
      <c r="AI220" s="6"/>
      <c r="AJ220" s="145">
        <f>Sep!AF210</f>
        <v>0</v>
      </c>
      <c r="AK220" s="228"/>
      <c r="AM220" s="67" t="s">
        <v>236</v>
      </c>
      <c r="AN220" s="114">
        <f t="shared" si="10"/>
        <v>11</v>
      </c>
      <c r="AO220" s="6"/>
      <c r="AP220" s="145">
        <f t="shared" si="11"/>
        <v>2300</v>
      </c>
      <c r="AQ220" s="22"/>
      <c r="AR220" s="22"/>
      <c r="AS220" s="6"/>
      <c r="AT220" s="114"/>
      <c r="AU220" s="114"/>
      <c r="AV220" s="114"/>
      <c r="AW220" s="6"/>
      <c r="AX220" s="114"/>
      <c r="AY220" s="114"/>
    </row>
    <row r="221" spans="7:51" ht="12.75">
      <c r="G221" s="67" t="s">
        <v>203</v>
      </c>
      <c r="H221" s="114">
        <f>Oct!F198</f>
        <v>2</v>
      </c>
      <c r="I221" s="6"/>
      <c r="J221" s="145">
        <f>Oct!F200</f>
        <v>270</v>
      </c>
      <c r="N221" s="67" t="s">
        <v>203</v>
      </c>
      <c r="O221" s="114">
        <f>Oct!M198</f>
        <v>5</v>
      </c>
      <c r="P221" s="6"/>
      <c r="Q221" s="145">
        <f>Oct!M200</f>
        <v>1300</v>
      </c>
      <c r="R221" s="126"/>
      <c r="S221" s="126"/>
      <c r="T221" s="39"/>
      <c r="U221" s="67" t="s">
        <v>203</v>
      </c>
      <c r="V221" s="114">
        <f>Oct!T198</f>
        <v>2</v>
      </c>
      <c r="W221" s="6"/>
      <c r="X221" s="145">
        <f>Oct!T200</f>
        <v>800</v>
      </c>
      <c r="Y221" s="130"/>
      <c r="AA221" s="67" t="s">
        <v>203</v>
      </c>
      <c r="AB221" s="114">
        <f>Oct!Z198</f>
        <v>3</v>
      </c>
      <c r="AC221" s="6"/>
      <c r="AD221" s="145">
        <f>Oct!Z200</f>
        <v>610</v>
      </c>
      <c r="AE221" s="126"/>
      <c r="AF221" s="39"/>
      <c r="AG221" s="67" t="s">
        <v>203</v>
      </c>
      <c r="AH221" s="114">
        <f>Oct!AF198</f>
        <v>0</v>
      </c>
      <c r="AI221" s="6"/>
      <c r="AJ221" s="145">
        <f>Oct!AF200</f>
        <v>0</v>
      </c>
      <c r="AK221" s="228"/>
      <c r="AM221" s="67" t="s">
        <v>203</v>
      </c>
      <c r="AN221" s="114">
        <f t="shared" si="10"/>
        <v>12</v>
      </c>
      <c r="AO221" s="6"/>
      <c r="AP221" s="145">
        <f t="shared" si="11"/>
        <v>2980</v>
      </c>
      <c r="AQ221" s="22"/>
      <c r="AR221" s="39"/>
      <c r="AS221" s="31"/>
      <c r="AT221" s="114"/>
      <c r="AU221" s="114"/>
      <c r="AV221" s="114"/>
      <c r="AW221" s="6"/>
      <c r="AX221" s="114"/>
      <c r="AY221" s="114"/>
    </row>
    <row r="222" spans="7:51" ht="12.75">
      <c r="G222" s="67" t="s">
        <v>188</v>
      </c>
      <c r="H222" s="114">
        <f>Nov!F218</f>
        <v>1</v>
      </c>
      <c r="I222" s="6"/>
      <c r="J222" s="145">
        <f>Nov!F220</f>
        <v>150</v>
      </c>
      <c r="N222" s="67" t="s">
        <v>188</v>
      </c>
      <c r="O222" s="114">
        <f>Nov!M218</f>
        <v>4</v>
      </c>
      <c r="P222" s="6"/>
      <c r="Q222" s="145">
        <f>Nov!M220</f>
        <v>3200</v>
      </c>
      <c r="R222" s="126"/>
      <c r="S222" s="126"/>
      <c r="T222" s="39"/>
      <c r="U222" s="67" t="s">
        <v>188</v>
      </c>
      <c r="V222" s="114">
        <f>Nov!T218</f>
        <v>16</v>
      </c>
      <c r="W222" s="6"/>
      <c r="X222" s="145">
        <f>Nov!T220</f>
        <v>9225</v>
      </c>
      <c r="Y222" s="130"/>
      <c r="AA222" s="67" t="s">
        <v>188</v>
      </c>
      <c r="AB222" s="114">
        <f>Nov!Z218</f>
        <v>1</v>
      </c>
      <c r="AC222" s="6"/>
      <c r="AD222" s="145">
        <f>Nov!Z220</f>
        <v>100</v>
      </c>
      <c r="AE222" s="126"/>
      <c r="AF222" s="39"/>
      <c r="AG222" s="67" t="s">
        <v>188</v>
      </c>
      <c r="AH222" s="114">
        <f>Nov!AF218</f>
        <v>0</v>
      </c>
      <c r="AI222" s="6"/>
      <c r="AJ222" s="145">
        <f>Nov!AF220</f>
        <v>0</v>
      </c>
      <c r="AK222" s="228"/>
      <c r="AM222" s="67" t="s">
        <v>188</v>
      </c>
      <c r="AN222" s="114">
        <f t="shared" si="10"/>
        <v>22</v>
      </c>
      <c r="AO222" s="6"/>
      <c r="AP222" s="145">
        <f t="shared" si="11"/>
        <v>12675</v>
      </c>
      <c r="AQ222" s="22"/>
      <c r="AT222" s="114"/>
      <c r="AU222" s="114"/>
      <c r="AV222" s="114"/>
      <c r="AW222" s="6"/>
      <c r="AX222" s="114"/>
      <c r="AY222" s="114"/>
    </row>
    <row r="223" spans="7:51" ht="12.75">
      <c r="G223" s="67" t="s">
        <v>240</v>
      </c>
      <c r="H223" s="114">
        <f>F205</f>
        <v>6</v>
      </c>
      <c r="I223" s="6"/>
      <c r="J223" s="145">
        <f>Dec!F207</f>
        <v>1220</v>
      </c>
      <c r="N223" s="67" t="s">
        <v>240</v>
      </c>
      <c r="O223" s="114">
        <f>M205</f>
        <v>11</v>
      </c>
      <c r="P223" s="6"/>
      <c r="Q223" s="145">
        <f>Dec!M207</f>
        <v>4550</v>
      </c>
      <c r="R223" s="126"/>
      <c r="S223" s="126"/>
      <c r="T223" s="39"/>
      <c r="U223" s="67" t="s">
        <v>240</v>
      </c>
      <c r="V223" s="114">
        <f>T205</f>
        <v>2</v>
      </c>
      <c r="W223" s="6"/>
      <c r="X223" s="145">
        <f>Dec!T207</f>
        <v>400</v>
      </c>
      <c r="Y223" s="130"/>
      <c r="AA223" s="67" t="s">
        <v>240</v>
      </c>
      <c r="AB223" s="114">
        <f>Z205</f>
        <v>2</v>
      </c>
      <c r="AC223" s="6"/>
      <c r="AD223" s="145">
        <f>Dec!Z207</f>
        <v>260</v>
      </c>
      <c r="AE223" s="126"/>
      <c r="AF223" s="39"/>
      <c r="AG223" s="67" t="s">
        <v>240</v>
      </c>
      <c r="AH223" s="114">
        <f>AF205</f>
        <v>0</v>
      </c>
      <c r="AI223" s="6"/>
      <c r="AJ223" s="145">
        <f>Dec!AF207</f>
        <v>0</v>
      </c>
      <c r="AK223" s="228"/>
      <c r="AM223" s="67" t="s">
        <v>240</v>
      </c>
      <c r="AN223" s="114">
        <f t="shared" si="10"/>
        <v>21</v>
      </c>
      <c r="AO223" s="6"/>
      <c r="AP223" s="145">
        <f t="shared" si="11"/>
        <v>6430</v>
      </c>
      <c r="AQ223" s="22"/>
      <c r="AR223" s="149"/>
      <c r="AS223" s="149"/>
      <c r="AT223" s="114"/>
      <c r="AU223" s="114"/>
      <c r="AV223" s="114"/>
      <c r="AW223" s="6"/>
      <c r="AX223" s="114"/>
      <c r="AY223" s="114"/>
    </row>
    <row r="224" spans="7:51" ht="12.75">
      <c r="G224" s="67"/>
      <c r="H224" s="6"/>
      <c r="I224" s="6"/>
      <c r="J224" s="50"/>
      <c r="N224" s="67"/>
      <c r="O224" s="6"/>
      <c r="P224" s="6"/>
      <c r="Q224" s="50"/>
      <c r="R224" s="126"/>
      <c r="S224" s="126"/>
      <c r="T224" s="39"/>
      <c r="U224" s="67"/>
      <c r="V224" s="6"/>
      <c r="W224" s="6"/>
      <c r="X224" s="50"/>
      <c r="Y224" s="126"/>
      <c r="AA224" s="67"/>
      <c r="AB224" s="6"/>
      <c r="AC224" s="6"/>
      <c r="AD224" s="50"/>
      <c r="AE224" s="126"/>
      <c r="AF224" s="39"/>
      <c r="AG224" s="67"/>
      <c r="AH224" s="6"/>
      <c r="AI224" s="6"/>
      <c r="AJ224" s="50"/>
      <c r="AM224" s="67"/>
      <c r="AN224" s="6"/>
      <c r="AO224" s="6"/>
      <c r="AP224" s="50"/>
      <c r="AQ224" s="22"/>
      <c r="AR224" s="22"/>
      <c r="AS224" s="6"/>
      <c r="AT224" s="114"/>
      <c r="AU224" s="114"/>
      <c r="AV224" s="114"/>
      <c r="AW224" s="6"/>
      <c r="AX224" s="114"/>
      <c r="AY224" s="114"/>
    </row>
    <row r="225" spans="7:51" ht="13.5" thickBot="1">
      <c r="G225" s="147" t="s">
        <v>267</v>
      </c>
      <c r="H225" s="148">
        <f>SUM(H212:H223)</f>
        <v>84</v>
      </c>
      <c r="I225" s="144"/>
      <c r="J225" s="146">
        <f>SUM(J212:J223)</f>
        <v>36930</v>
      </c>
      <c r="N225" s="147" t="s">
        <v>267</v>
      </c>
      <c r="O225" s="148">
        <f>SUM(O212:O223)</f>
        <v>57</v>
      </c>
      <c r="P225" s="144"/>
      <c r="Q225" s="146">
        <f>SUM(Q212:Q223)</f>
        <v>26625</v>
      </c>
      <c r="R225" s="126"/>
      <c r="S225" s="126"/>
      <c r="T225" s="39"/>
      <c r="U225" s="147" t="s">
        <v>267</v>
      </c>
      <c r="V225" s="148">
        <f>SUM(V212:V223)</f>
        <v>73</v>
      </c>
      <c r="W225" s="144"/>
      <c r="X225" s="146">
        <f>SUM(X212:X223)</f>
        <v>35900</v>
      </c>
      <c r="Y225" s="166"/>
      <c r="AA225" s="147" t="s">
        <v>267</v>
      </c>
      <c r="AB225" s="148">
        <f>SUM(AB212:AB223)</f>
        <v>40</v>
      </c>
      <c r="AC225" s="144"/>
      <c r="AD225" s="146">
        <f>SUM(AD212:AD223)</f>
        <v>5720</v>
      </c>
      <c r="AE225" s="126"/>
      <c r="AF225" s="39"/>
      <c r="AG225" s="147" t="s">
        <v>267</v>
      </c>
      <c r="AH225" s="148">
        <f>SUM(AH212:AH223)</f>
        <v>9</v>
      </c>
      <c r="AI225" s="144"/>
      <c r="AJ225" s="146">
        <f>SUM(AJ212:AJ223)</f>
        <v>1105</v>
      </c>
      <c r="AK225" s="233"/>
      <c r="AM225" s="147" t="s">
        <v>267</v>
      </c>
      <c r="AN225" s="148">
        <f>SUM(AN212:AN223)</f>
        <v>263</v>
      </c>
      <c r="AO225" s="144"/>
      <c r="AP225" s="146">
        <f>SUM(AP212:AP223)</f>
        <v>106280</v>
      </c>
      <c r="AQ225" s="22"/>
      <c r="AR225" s="22"/>
      <c r="AS225" s="6"/>
      <c r="AT225" s="114"/>
      <c r="AU225" s="114"/>
      <c r="AV225" s="6"/>
      <c r="AW225" s="6"/>
      <c r="AX225" s="6"/>
      <c r="AY225" s="6"/>
    </row>
    <row r="226" spans="43:51" ht="12.75">
      <c r="AQ226" s="22"/>
      <c r="AR226" s="22"/>
      <c r="AS226" s="6"/>
      <c r="AT226" s="114"/>
      <c r="AU226" s="114"/>
      <c r="AV226" s="149"/>
      <c r="AW226" s="31"/>
      <c r="AX226" s="149"/>
      <c r="AY226" s="149"/>
    </row>
    <row r="227" spans="43:47" ht="13.5" thickBot="1">
      <c r="AQ227" s="22"/>
      <c r="AR227" s="22"/>
      <c r="AS227" s="6"/>
      <c r="AT227" s="114"/>
      <c r="AU227" s="114"/>
    </row>
    <row r="228" spans="7:47" ht="13.5" thickBot="1">
      <c r="G228" s="1997" t="s">
        <v>17</v>
      </c>
      <c r="H228" s="1998"/>
      <c r="I228" s="1998"/>
      <c r="J228" s="1999"/>
      <c r="N228" s="1997" t="s">
        <v>18</v>
      </c>
      <c r="O228" s="1998"/>
      <c r="P228" s="1998"/>
      <c r="Q228" s="1999"/>
      <c r="U228" s="1997" t="s">
        <v>19</v>
      </c>
      <c r="V228" s="1998"/>
      <c r="W228" s="1998"/>
      <c r="X228" s="1999"/>
      <c r="AA228" s="1997" t="s">
        <v>20</v>
      </c>
      <c r="AB228" s="1998"/>
      <c r="AC228" s="1998"/>
      <c r="AD228" s="1999"/>
      <c r="AG228" s="1997" t="s">
        <v>21</v>
      </c>
      <c r="AH228" s="1998"/>
      <c r="AI228" s="1998"/>
      <c r="AJ228" s="1999"/>
      <c r="AM228" s="1997" t="s">
        <v>22</v>
      </c>
      <c r="AN228" s="1998"/>
      <c r="AO228" s="1998"/>
      <c r="AP228" s="1999"/>
      <c r="AQ228" s="22"/>
      <c r="AR228" s="22"/>
      <c r="AS228" s="6"/>
      <c r="AT228" s="6"/>
      <c r="AU228" s="6"/>
    </row>
    <row r="229" spans="7:47" ht="15" customHeight="1">
      <c r="G229" s="179"/>
      <c r="H229" s="221"/>
      <c r="I229" s="180"/>
      <c r="J229" s="181"/>
      <c r="N229" s="179"/>
      <c r="O229" s="221"/>
      <c r="P229" s="180"/>
      <c r="Q229" s="181"/>
      <c r="U229" s="179"/>
      <c r="V229" s="221"/>
      <c r="W229" s="180"/>
      <c r="X229" s="181"/>
      <c r="AA229" s="179"/>
      <c r="AB229" s="221"/>
      <c r="AC229" s="180"/>
      <c r="AD229" s="181"/>
      <c r="AG229" s="179"/>
      <c r="AH229" s="221"/>
      <c r="AI229" s="180"/>
      <c r="AJ229" s="181"/>
      <c r="AM229" s="179"/>
      <c r="AN229" s="221"/>
      <c r="AO229" s="180"/>
      <c r="AP229" s="181"/>
      <c r="AQ229" s="39"/>
      <c r="AR229" s="39"/>
      <c r="AS229" s="31"/>
      <c r="AT229" s="149"/>
      <c r="AU229" s="149"/>
    </row>
    <row r="230" spans="7:42" ht="12.75">
      <c r="G230" s="67" t="s">
        <v>310</v>
      </c>
      <c r="H230" s="114"/>
      <c r="I230" s="6"/>
      <c r="J230" s="145">
        <f>Jan!F217+Feb!F181+Mar!F199+Apr!F184+May!F189+Jun!F207+Jul!F209+Aug!F211+Sep!F207+Oct!F197+Nov!F218+Dec!F204</f>
        <v>26</v>
      </c>
      <c r="N230" s="67" t="s">
        <v>310</v>
      </c>
      <c r="O230" s="114"/>
      <c r="P230" s="6"/>
      <c r="Q230" s="145">
        <f>Jan!M204+Feb!M181+Mar!M199+Apr!M184+May!M189+Jun!M207+Jul!M209+Aug!M211+Sep!M207+Oct!M197+Nov!M218+Dec!M204</f>
        <v>5</v>
      </c>
      <c r="U230" s="67" t="s">
        <v>310</v>
      </c>
      <c r="V230" s="114"/>
      <c r="W230" s="6"/>
      <c r="X230" s="145">
        <f>Jan!T204+Feb!T181+Mar!T199+Apr!T184+May!T189+Jun!T207+Jul!T209+Aug!T211+Sep!T207+Oct!T197+Nov!T218+Dec!T204</f>
        <v>25</v>
      </c>
      <c r="AA230" s="67" t="s">
        <v>310</v>
      </c>
      <c r="AB230" s="114"/>
      <c r="AC230" s="6"/>
      <c r="AD230" s="145">
        <f>Jan!Z204+Feb!Z181+Mar!Z199+Apr!Z184+May!Z189+Jun!Z207+Jul!Z209+Aug!Z211+Sep!Z207+Oct!Z197+Nov!Z218+Dec!Z204</f>
        <v>15</v>
      </c>
      <c r="AG230" s="67" t="s">
        <v>310</v>
      </c>
      <c r="AH230" s="114"/>
      <c r="AI230" s="6"/>
      <c r="AJ230" s="145">
        <f>Jan!AF204+Feb!AF181+Mar!AF199+Apr!AF184+May!AF189+Jun!AF207+Jul!AF209+Aug!AF211+Sep!AF207+Oct!AF197+Nov!AF218+Dec!AF204</f>
        <v>7</v>
      </c>
      <c r="AM230" s="67" t="s">
        <v>310</v>
      </c>
      <c r="AN230" s="114"/>
      <c r="AO230" s="6"/>
      <c r="AP230" s="145">
        <f>SUM(J230+Q230+X230+AD230+AJ230)</f>
        <v>78</v>
      </c>
    </row>
    <row r="231" spans="7:42" ht="12.75">
      <c r="G231" s="67" t="s">
        <v>311</v>
      </c>
      <c r="H231" s="114"/>
      <c r="I231" s="6"/>
      <c r="J231" s="145">
        <f>Jan!F205+Feb!F182+Mar!F200+Apr!F185+May!F190+Jun!F208+Jul!F210+Aug!F212+Sep!F208+Oct!F198+Nov!F219+Dec!F205</f>
        <v>76</v>
      </c>
      <c r="N231" s="67" t="s">
        <v>311</v>
      </c>
      <c r="O231" s="114"/>
      <c r="P231" s="6"/>
      <c r="Q231" s="145">
        <f>Jan!M205+Feb!M182+Mar!M200+Apr!M185+May!M190+Jun!M208+Jul!M210+Aug!M212+Sep!M208+Oct!M198+Nov!M219+Dec!M205</f>
        <v>33</v>
      </c>
      <c r="U231" s="67" t="s">
        <v>311</v>
      </c>
      <c r="V231" s="114"/>
      <c r="W231" s="6"/>
      <c r="X231" s="145">
        <f>Jan!T205+Feb!T182+Mar!T200+Apr!T185+May!T190+Jun!T208+Jul!T210+Aug!T212+Sep!T208+Oct!T198+Nov!T219+Dec!T205</f>
        <v>49</v>
      </c>
      <c r="AA231" s="67" t="s">
        <v>311</v>
      </c>
      <c r="AB231" s="114"/>
      <c r="AC231" s="6"/>
      <c r="AD231" s="145">
        <f>Jan!Z205+Feb!Z182+Mar!Z200+Apr!Z185+May!Z190+Jun!Z208+Jul!Z210+Aug!Z212+Sep!Z208+Oct!Z198+Nov!Z219+Dec!Z205</f>
        <v>34</v>
      </c>
      <c r="AG231" s="67" t="s">
        <v>311</v>
      </c>
      <c r="AH231" s="114"/>
      <c r="AI231" s="6"/>
      <c r="AJ231" s="145">
        <f>Jan!AF205+Feb!AF182+Mar!AF200+Apr!AF185+May!AF190+Jun!AF208+Jul!AF210+Aug!AF212+Sep!AF208+Oct!AF198+Nov!AF219+Dec!AF205</f>
        <v>7</v>
      </c>
      <c r="AM231" s="67" t="s">
        <v>311</v>
      </c>
      <c r="AN231" s="114"/>
      <c r="AO231" s="6"/>
      <c r="AP231" s="145">
        <f>SUM(J231+Q231+X231+AD231+AJ231)</f>
        <v>199</v>
      </c>
    </row>
    <row r="232" spans="7:42" ht="12.75">
      <c r="G232" s="67" t="s">
        <v>312</v>
      </c>
      <c r="H232" s="114"/>
      <c r="I232" s="6"/>
      <c r="J232" s="145">
        <f>Jan!F206+Feb!F183+Mar!F201+Apr!F186+May!F191+Jun!F209+Jul!F211+Aug!F213+Sep!F209+Oct!F199+Nov!F220+Dec!F206</f>
        <v>160</v>
      </c>
      <c r="N232" s="67" t="s">
        <v>312</v>
      </c>
      <c r="O232" s="114"/>
      <c r="P232" s="6"/>
      <c r="Q232" s="145" t="e">
        <f>Jan!M214+Feb!M203+Mar!M201+Apr!M186+May!M191+Jun!M209+Jul!M211+Aug!M213+Sep!M209+Oct!M199+Nov!M220+Dec!#REF!</f>
        <v>#REF!</v>
      </c>
      <c r="U232" s="67" t="s">
        <v>312</v>
      </c>
      <c r="V232" s="114"/>
      <c r="W232" s="6"/>
      <c r="X232" s="145" t="e">
        <f>Jan!T214+Feb!T203+Mar!T201+Apr!T186+May!T191+Jun!T209+Jul!T211+Aug!T213+Sep!T209+Oct!T199+Nov!T220+Dec!#REF!</f>
        <v>#REF!</v>
      </c>
      <c r="AA232" s="67" t="s">
        <v>312</v>
      </c>
      <c r="AB232" s="114"/>
      <c r="AC232" s="6"/>
      <c r="AD232" s="145" t="e">
        <f>Jan!Z214+Feb!Z203+Mar!Z201+Apr!Z186+May!Z191+Jun!Z209+Jul!Z211+Aug!Z213+Sep!Z209+Oct!Z199+Nov!Z220+Dec!#REF!</f>
        <v>#REF!</v>
      </c>
      <c r="AG232" s="67" t="s">
        <v>312</v>
      </c>
      <c r="AH232" s="114"/>
      <c r="AI232" s="6"/>
      <c r="AJ232" s="145" t="e">
        <f>Jan!AF214+Feb!AF203+Mar!AF201+Apr!AF186+May!AF191+Jun!AF209+Jul!AF211+Aug!AF213+Sep!AF209+Oct!AF199+Nov!AF220+Dec!#REF!</f>
        <v>#REF!</v>
      </c>
      <c r="AM232" s="67" t="s">
        <v>312</v>
      </c>
      <c r="AN232" s="114"/>
      <c r="AO232" s="6"/>
      <c r="AP232" s="145" t="e">
        <f>SUM(J232+Q232+X232+AD232+AJ232)</f>
        <v>#REF!</v>
      </c>
    </row>
    <row r="233" spans="7:42" ht="12.75">
      <c r="G233" s="67" t="s">
        <v>313</v>
      </c>
      <c r="H233" s="114"/>
      <c r="I233" s="6"/>
      <c r="J233" s="145">
        <f>Jan!F215+Feb!F184+Mar!F202+Apr!F187+May!F192+Jun!F210+Jul!F212+Aug!F214+Sep!F210+Oct!F200+Nov!F221+Dec!F207</f>
        <v>35780</v>
      </c>
      <c r="N233" s="67" t="s">
        <v>313</v>
      </c>
      <c r="O233" s="114"/>
      <c r="P233" s="6"/>
      <c r="Q233" s="145" t="e">
        <f>Jan!M215+Feb!M204+Mar!M202+Apr!M187+May!M192+Jun!M210+Jul!M212+Aug!M214+Sep!M210+Oct!M200+Nov!M221+Dec!#REF!</f>
        <v>#REF!</v>
      </c>
      <c r="U233" s="67" t="s">
        <v>313</v>
      </c>
      <c r="V233" s="114"/>
      <c r="W233" s="6"/>
      <c r="X233" s="145" t="e">
        <f>Jan!T215+Feb!T204+Mar!T202+Apr!T187+May!T192+Jun!T210+Jul!T212+Aug!T214+Sep!T210+Oct!T200+Nov!T221+Dec!#REF!</f>
        <v>#REF!</v>
      </c>
      <c r="AA233" s="67" t="s">
        <v>313</v>
      </c>
      <c r="AB233" s="114"/>
      <c r="AC233" s="6"/>
      <c r="AD233" s="145" t="e">
        <f>Jan!Z215+Feb!Z204+Mar!Z202+Apr!Z187+May!Z192+Jun!Z210+Jul!Z212+Aug!Z214+Sep!Z210+Oct!Z200+Nov!Z221+Dec!#REF!</f>
        <v>#REF!</v>
      </c>
      <c r="AG233" s="67" t="s">
        <v>313</v>
      </c>
      <c r="AH233" s="114"/>
      <c r="AI233" s="6"/>
      <c r="AJ233" s="145" t="e">
        <f>Jan!AF215+Feb!AF204+Mar!AF202+Apr!AF187+May!AF192+Jun!AF210+Jul!AF212+Aug!AF214+Sep!AF210+Oct!AF200+Nov!AF221+Dec!#REF!</f>
        <v>#REF!</v>
      </c>
      <c r="AM233" s="67" t="s">
        <v>313</v>
      </c>
      <c r="AN233" s="114"/>
      <c r="AO233" s="6"/>
      <c r="AP233" s="145" t="e">
        <f>SUM(J233+Q233+X233+AD233+AJ233)</f>
        <v>#REF!</v>
      </c>
    </row>
    <row r="234" spans="7:42" ht="12.75">
      <c r="G234" s="67" t="s">
        <v>384</v>
      </c>
      <c r="H234" s="114"/>
      <c r="I234" s="6"/>
      <c r="J234" s="145">
        <f>Jan!F208+Feb!F185+Mar!F203+Apr!F188+May!F193+Jun!F211+Jul!F213+Aug!F215+Sep!F211+Oct!F201+Nov!F222+Dec!F208</f>
        <v>0</v>
      </c>
      <c r="N234" s="67" t="s">
        <v>384</v>
      </c>
      <c r="O234" s="114"/>
      <c r="P234" s="6"/>
      <c r="Q234" s="145" t="e">
        <f>Jan!M216+Feb!M205+Mar!M203+Apr!M188+May!M193+Jun!M211+Jul!M213+Aug!M215+Sep!M211+Oct!M201+Nov!M222+Dec!#REF!</f>
        <v>#REF!</v>
      </c>
      <c r="U234" s="67" t="s">
        <v>384</v>
      </c>
      <c r="V234" s="114"/>
      <c r="W234" s="6"/>
      <c r="X234" s="145" t="e">
        <f>Jan!T216+Feb!T205+Mar!T203+Apr!T188+May!T193+Jun!T211+Jul!T213+Aug!T215+Sep!T211+Oct!T201+Nov!T222+Dec!#REF!</f>
        <v>#REF!</v>
      </c>
      <c r="AA234" s="67" t="s">
        <v>384</v>
      </c>
      <c r="AB234" s="114"/>
      <c r="AC234" s="6"/>
      <c r="AD234" s="145" t="e">
        <f>Jan!Z216+Feb!Z205+Mar!Z203+Apr!Z188+May!Z193+Jun!Z211+Jul!Z213+Aug!Z215+Sep!Z211+Oct!Z201+Nov!Z222+Dec!#REF!</f>
        <v>#REF!</v>
      </c>
      <c r="AG234" s="67" t="s">
        <v>384</v>
      </c>
      <c r="AH234" s="114"/>
      <c r="AI234" s="6"/>
      <c r="AJ234" s="145" t="e">
        <f>Jan!AF216+Feb!AF205+Mar!AF203+Apr!AF188+May!AF193+Jun!AF211+Jul!AF213+Aug!AF215+Sep!AF211+Oct!AF201+Nov!AF222+Dec!#REF!</f>
        <v>#REF!</v>
      </c>
      <c r="AM234" s="67" t="s">
        <v>384</v>
      </c>
      <c r="AN234" s="114"/>
      <c r="AO234" s="6"/>
      <c r="AP234" s="145" t="e">
        <f>SUM(J234+Q234+X234+AD234+AJ234)</f>
        <v>#REF!</v>
      </c>
    </row>
    <row r="235" spans="7:42" ht="12.75">
      <c r="G235" s="67"/>
      <c r="H235" s="114"/>
      <c r="I235" s="6"/>
      <c r="J235" s="145"/>
      <c r="N235" s="67"/>
      <c r="O235" s="114"/>
      <c r="P235" s="6"/>
      <c r="Q235" s="145"/>
      <c r="U235" s="67"/>
      <c r="V235" s="114"/>
      <c r="W235" s="6"/>
      <c r="X235" s="145"/>
      <c r="AA235" s="67"/>
      <c r="AB235" s="114"/>
      <c r="AC235" s="6"/>
      <c r="AD235" s="145"/>
      <c r="AG235" s="67"/>
      <c r="AH235" s="114"/>
      <c r="AI235" s="6"/>
      <c r="AJ235" s="145"/>
      <c r="AM235" s="67"/>
      <c r="AN235" s="114"/>
      <c r="AO235" s="6"/>
      <c r="AP235" s="145"/>
    </row>
    <row r="236" spans="7:42" ht="13.5" thickBot="1">
      <c r="G236" s="147" t="s">
        <v>267</v>
      </c>
      <c r="H236" s="222"/>
      <c r="I236" s="144"/>
      <c r="J236" s="146" t="e">
        <f>Jan!F217+Feb!F206+Mar!F204+Apr!F189+May!F194+Jun!F212+Jul!F214+Aug!F216+Sep!F212+Oct!F202+Nov!F223+Dec!#REF!</f>
        <v>#REF!</v>
      </c>
      <c r="N236" s="147" t="s">
        <v>267</v>
      </c>
      <c r="O236" s="222"/>
      <c r="P236" s="144"/>
      <c r="Q236" s="146" t="e">
        <f>Jan!M217+Feb!M206+Mar!M204+Apr!M189+May!M194+Jun!M212+Jul!M214+Aug!M216+Sep!M212+Oct!M202+Nov!M223+Dec!#REF!</f>
        <v>#REF!</v>
      </c>
      <c r="U236" s="147" t="s">
        <v>267</v>
      </c>
      <c r="V236" s="222"/>
      <c r="W236" s="144"/>
      <c r="X236" s="146" t="e">
        <f>Jan!T217+Feb!T206+Mar!T204+Apr!T189+May!T194+Jun!T212+Jul!T214+Aug!T216+Sep!T212+Oct!T202+Nov!T223+Dec!#REF!</f>
        <v>#REF!</v>
      </c>
      <c r="AA236" s="147" t="s">
        <v>267</v>
      </c>
      <c r="AB236" s="222"/>
      <c r="AC236" s="144"/>
      <c r="AD236" s="146" t="e">
        <f>Jan!Z217+Feb!Z206+Mar!Z204+Apr!Z189+May!Z194+Jun!Z212+Jul!Z214+Aug!Z216+Sep!Z212+Oct!Z202+Nov!Z223+Dec!#REF!</f>
        <v>#REF!</v>
      </c>
      <c r="AG236" s="147" t="s">
        <v>267</v>
      </c>
      <c r="AH236" s="222"/>
      <c r="AI236" s="144"/>
      <c r="AJ236" s="146" t="e">
        <f>Jan!AF217+Feb!AF206+Mar!AF204+Apr!AF189+May!AF194+Jun!AF212+Jul!AF214+Aug!AF216+Sep!AF212+Oct!AF202+Nov!AF223+Dec!#REF!</f>
        <v>#REF!</v>
      </c>
      <c r="AM236" s="147" t="s">
        <v>267</v>
      </c>
      <c r="AN236" s="222"/>
      <c r="AO236" s="144"/>
      <c r="AP236" s="146" t="e">
        <f>SUM(J236+Q236+X236+AD236+AJ236)</f>
        <v>#REF!</v>
      </c>
    </row>
    <row r="237" spans="7:10" ht="12.75">
      <c r="G237" s="6"/>
      <c r="H237" s="114"/>
      <c r="I237" s="6"/>
      <c r="J237" s="114"/>
    </row>
    <row r="238" spans="7:10" ht="12.75">
      <c r="G238" s="6"/>
      <c r="H238" s="114"/>
      <c r="I238" s="6"/>
      <c r="J238" s="114"/>
    </row>
    <row r="239" spans="7:10" ht="12.75">
      <c r="G239" s="6"/>
      <c r="H239" s="114"/>
      <c r="I239" s="6"/>
      <c r="J239" s="114"/>
    </row>
    <row r="240" spans="7:10" ht="12.75">
      <c r="G240" s="6"/>
      <c r="H240" s="114"/>
      <c r="I240" s="6"/>
      <c r="J240" s="114"/>
    </row>
    <row r="241" spans="7:10" ht="12.75">
      <c r="G241" s="6"/>
      <c r="H241" s="114"/>
      <c r="I241" s="6"/>
      <c r="J241" s="114"/>
    </row>
    <row r="242" spans="7:10" ht="12.75">
      <c r="G242" s="6"/>
      <c r="H242" s="6"/>
      <c r="I242" s="6"/>
      <c r="J242" s="6"/>
    </row>
    <row r="243" spans="7:10" ht="12.75">
      <c r="G243" s="31"/>
      <c r="H243" s="149"/>
      <c r="I243" s="6"/>
      <c r="J243" s="149"/>
    </row>
  </sheetData>
  <sheetProtection/>
  <mergeCells count="25">
    <mergeCell ref="G228:J228"/>
    <mergeCell ref="G210:J210"/>
    <mergeCell ref="AG228:AJ228"/>
    <mergeCell ref="AG210:AJ210"/>
    <mergeCell ref="J1:T1"/>
    <mergeCell ref="V2:X2"/>
    <mergeCell ref="Z3:AD3"/>
    <mergeCell ref="F3:J3"/>
    <mergeCell ref="M3:Q3"/>
    <mergeCell ref="T3:X3"/>
    <mergeCell ref="N228:Q228"/>
    <mergeCell ref="U228:X228"/>
    <mergeCell ref="AA228:AD228"/>
    <mergeCell ref="AL3:AP3"/>
    <mergeCell ref="AF3:AJ3"/>
    <mergeCell ref="AM228:AP228"/>
    <mergeCell ref="N210:Q210"/>
    <mergeCell ref="U210:X210"/>
    <mergeCell ref="AA210:AD210"/>
    <mergeCell ref="F119:F121"/>
    <mergeCell ref="AT116:AU116"/>
    <mergeCell ref="AW211:AY211"/>
    <mergeCell ref="AT202:AU202"/>
    <mergeCell ref="AM210:AP210"/>
    <mergeCell ref="AQ3:AR3"/>
  </mergeCells>
  <printOptions/>
  <pageMargins left="0.5905511811023623" right="0.15748031496062992" top="0.3937007874015748" bottom="0.07874015748031496" header="0" footer="0"/>
  <pageSetup horizontalDpi="600" verticalDpi="600" orientation="landscape" paperSize="9" scale="47" r:id="rId1"/>
  <headerFooter alignWithMargins="0">
    <oddFooter>&amp;R&amp;24 2017</oddFooter>
  </headerFooter>
  <rowBreaks count="1" manualBreakCount="1">
    <brk id="68" max="4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Q182"/>
  <sheetViews>
    <sheetView view="pageBreakPreview" zoomScale="65" zoomScaleNormal="65" zoomScaleSheetLayoutView="65" zoomScalePageLayoutView="0" workbookViewId="0" topLeftCell="A1">
      <selection activeCell="Z46" sqref="Z46"/>
    </sheetView>
  </sheetViews>
  <sheetFormatPr defaultColWidth="9.00390625" defaultRowHeight="14.25"/>
  <cols>
    <col min="1" max="1" width="4.00390625" style="383" customWidth="1"/>
    <col min="2" max="2" width="9.625" style="383" customWidth="1"/>
    <col min="3" max="4" width="7.625" style="383" customWidth="1"/>
    <col min="5" max="5" width="7.875" style="383" hidden="1" customWidth="1"/>
    <col min="6" max="8" width="7.625" style="383" customWidth="1"/>
    <col min="9" max="9" width="9.625" style="383" customWidth="1"/>
    <col min="10" max="10" width="9.00390625" style="383" customWidth="1"/>
    <col min="11" max="11" width="6.625" style="1482" hidden="1" customWidth="1"/>
    <col min="12" max="15" width="9.00390625" style="383" customWidth="1"/>
    <col min="16" max="16" width="9.625" style="383" customWidth="1"/>
    <col min="17" max="17" width="9.00390625" style="383" customWidth="1"/>
    <col min="18" max="18" width="7.625" style="1482" hidden="1" customWidth="1"/>
    <col min="19" max="22" width="9.00390625" style="383" customWidth="1"/>
    <col min="23" max="23" width="9.625" style="1463" customWidth="1"/>
    <col min="24" max="24" width="9.00390625" style="1463" customWidth="1"/>
    <col min="25" max="25" width="7.125" style="1529" hidden="1" customWidth="1"/>
    <col min="26" max="27" width="9.00390625" style="1463" customWidth="1"/>
    <col min="28" max="29" width="9.00390625" style="1464" customWidth="1"/>
    <col min="30" max="31" width="9.00390625" style="383" customWidth="1"/>
    <col min="32" max="32" width="9.625" style="383" customWidth="1"/>
    <col min="33" max="33" width="8.75390625" style="383" customWidth="1"/>
    <col min="34" max="34" width="8.75390625" style="1482" hidden="1" customWidth="1"/>
    <col min="35" max="40" width="8.75390625" style="383" customWidth="1"/>
    <col min="41" max="41" width="10.125" style="383" customWidth="1"/>
    <col min="42" max="42" width="7.875" style="383" customWidth="1"/>
    <col min="43" max="43" width="7.875" style="383" hidden="1" customWidth="1"/>
    <col min="44" max="46" width="7.875" style="383" customWidth="1"/>
    <col min="47" max="16384" width="9.00390625" style="383" customWidth="1"/>
  </cols>
  <sheetData>
    <row r="1" spans="1:46" ht="25.5">
      <c r="A1" s="1455" t="str">
        <f>Jan!A1</f>
        <v>NATIONAL RACING FIXTURES:    </v>
      </c>
      <c r="B1" s="1455"/>
      <c r="C1" s="1456"/>
      <c r="D1" s="1456"/>
      <c r="E1" s="1457"/>
      <c r="F1" s="1456"/>
      <c r="G1" s="1456"/>
      <c r="H1" s="1456"/>
      <c r="I1" s="1458"/>
      <c r="J1" s="1895" t="str">
        <f>Jan!J1</f>
        <v>JANUARY TO DECEMBER 2017</v>
      </c>
      <c r="K1" s="1895"/>
      <c r="L1" s="1895"/>
      <c r="M1" s="1895"/>
      <c r="N1" s="1895"/>
      <c r="O1" s="1895"/>
      <c r="P1" s="1895"/>
      <c r="Q1" s="1895"/>
      <c r="R1" s="1459"/>
      <c r="S1" s="1458"/>
      <c r="T1" s="1458"/>
      <c r="U1" s="1458"/>
      <c r="V1" s="1458"/>
      <c r="W1" s="1460"/>
      <c r="X1" s="1461"/>
      <c r="Y1" s="1462"/>
      <c r="AD1" s="1790" t="str">
        <f>'Changes Since Last Distribution'!E5</f>
        <v>  8 AUGUST 2017 (Version 15)</v>
      </c>
      <c r="AE1" s="1456"/>
      <c r="AF1" s="1456"/>
      <c r="AG1" s="1456"/>
      <c r="AH1" s="1456"/>
      <c r="AI1" s="1456"/>
      <c r="AJ1" s="1465"/>
      <c r="AK1" s="1466"/>
      <c r="AL1" s="1467"/>
      <c r="AM1" s="1466"/>
      <c r="AN1" s="1468"/>
      <c r="AO1" s="1465"/>
      <c r="AP1" s="1465"/>
      <c r="AQ1" s="1469"/>
      <c r="AR1" s="1465"/>
      <c r="AS1" s="1899">
        <f>Jan!AT1</f>
        <v>2017</v>
      </c>
      <c r="AT1" s="1899"/>
    </row>
    <row r="2" spans="2:48" ht="15" customHeight="1" thickBot="1">
      <c r="B2" s="1470"/>
      <c r="C2" s="1470"/>
      <c r="D2" s="1470"/>
      <c r="E2" s="1470"/>
      <c r="F2" s="1470"/>
      <c r="G2" s="1470"/>
      <c r="H2" s="1470"/>
      <c r="I2" s="1470"/>
      <c r="J2" s="1470"/>
      <c r="K2" s="1471"/>
      <c r="L2" s="1470"/>
      <c r="M2" s="1472"/>
      <c r="N2" s="1470"/>
      <c r="O2" s="1470"/>
      <c r="P2" s="1470"/>
      <c r="Q2" s="1470"/>
      <c r="R2" s="1471"/>
      <c r="S2" s="1473"/>
      <c r="T2" s="1472"/>
      <c r="U2" s="1470"/>
      <c r="V2" s="1470"/>
      <c r="W2" s="1474"/>
      <c r="X2" s="1474"/>
      <c r="Y2" s="1475"/>
      <c r="Z2" s="1474"/>
      <c r="AA2" s="1476"/>
      <c r="AB2" s="1477"/>
      <c r="AC2" s="1477"/>
      <c r="AD2" s="1470"/>
      <c r="AE2" s="1470"/>
      <c r="AF2" s="1470"/>
      <c r="AG2" s="1470"/>
      <c r="AH2" s="1471"/>
      <c r="AI2" s="1470"/>
      <c r="AJ2" s="1470"/>
      <c r="AK2" s="1470"/>
      <c r="AL2" s="1470"/>
      <c r="AM2" s="1470"/>
      <c r="AN2" s="1470"/>
      <c r="AO2" s="1478"/>
      <c r="AP2" s="1478"/>
      <c r="AQ2" s="1479"/>
      <c r="AR2" s="1478"/>
      <c r="AS2" s="1478"/>
      <c r="AT2" s="1478"/>
      <c r="AU2" s="1478"/>
      <c r="AV2" s="1478"/>
    </row>
    <row r="3" spans="1:46" s="1188" customFormat="1" ht="21.75" customHeight="1" thickTop="1">
      <c r="A3" s="1906" t="s">
        <v>225</v>
      </c>
      <c r="B3" s="1898" t="s">
        <v>244</v>
      </c>
      <c r="C3" s="1896"/>
      <c r="D3" s="1896"/>
      <c r="E3" s="1896"/>
      <c r="F3" s="1896"/>
      <c r="G3" s="1896"/>
      <c r="H3" s="1905"/>
      <c r="I3" s="1896" t="s">
        <v>96</v>
      </c>
      <c r="J3" s="1896"/>
      <c r="K3" s="1896"/>
      <c r="L3" s="1896"/>
      <c r="M3" s="1896"/>
      <c r="N3" s="1896"/>
      <c r="O3" s="1897"/>
      <c r="P3" s="1896" t="s">
        <v>97</v>
      </c>
      <c r="Q3" s="1896"/>
      <c r="R3" s="1896"/>
      <c r="S3" s="1896"/>
      <c r="T3" s="1896"/>
      <c r="U3" s="1896"/>
      <c r="V3" s="1897"/>
      <c r="W3" s="1898" t="s">
        <v>98</v>
      </c>
      <c r="X3" s="1896"/>
      <c r="Y3" s="1896"/>
      <c r="Z3" s="1896"/>
      <c r="AA3" s="1896"/>
      <c r="AB3" s="1896"/>
      <c r="AC3" s="1896"/>
      <c r="AD3" s="1896"/>
      <c r="AE3" s="1897"/>
      <c r="AF3" s="1898" t="s">
        <v>245</v>
      </c>
      <c r="AG3" s="1896"/>
      <c r="AH3" s="1896"/>
      <c r="AI3" s="1896"/>
      <c r="AJ3" s="1897"/>
      <c r="AK3" s="1896" t="s">
        <v>282</v>
      </c>
      <c r="AL3" s="1896"/>
      <c r="AM3" s="1896"/>
      <c r="AN3" s="1896"/>
      <c r="AO3" s="1900" t="s">
        <v>6</v>
      </c>
      <c r="AP3" s="1901"/>
      <c r="AQ3" s="1901"/>
      <c r="AR3" s="1901"/>
      <c r="AS3" s="1901"/>
      <c r="AT3" s="1902"/>
    </row>
    <row r="4" spans="1:46" s="1188" customFormat="1" ht="21.75" customHeight="1">
      <c r="A4" s="1907"/>
      <c r="B4" s="1536"/>
      <c r="C4" s="1537"/>
      <c r="D4" s="1538"/>
      <c r="E4" s="1538"/>
      <c r="F4" s="1537"/>
      <c r="G4" s="1538" t="s">
        <v>248</v>
      </c>
      <c r="H4" s="1539"/>
      <c r="I4" s="1537"/>
      <c r="J4" s="1537"/>
      <c r="K4" s="1537"/>
      <c r="L4" s="1537"/>
      <c r="M4" s="1537"/>
      <c r="N4" s="1538" t="s">
        <v>102</v>
      </c>
      <c r="O4" s="1540"/>
      <c r="P4" s="1537"/>
      <c r="Q4" s="1537"/>
      <c r="R4" s="1537"/>
      <c r="S4" s="1537"/>
      <c r="T4" s="1537"/>
      <c r="U4" s="1537"/>
      <c r="V4" s="1537"/>
      <c r="W4" s="1536"/>
      <c r="X4" s="1537"/>
      <c r="Y4" s="1537"/>
      <c r="Z4" s="1537"/>
      <c r="AA4" s="1537"/>
      <c r="AB4" s="1537"/>
      <c r="AC4" s="1538"/>
      <c r="AD4" s="1537"/>
      <c r="AE4" s="1540"/>
      <c r="AF4" s="1536"/>
      <c r="AG4" s="1537"/>
      <c r="AH4" s="1537"/>
      <c r="AI4" s="1537"/>
      <c r="AJ4" s="1540"/>
      <c r="AK4" s="1537"/>
      <c r="AL4" s="1537"/>
      <c r="AM4" s="1537"/>
      <c r="AN4" s="1537"/>
      <c r="AO4" s="1541"/>
      <c r="AP4" s="1542"/>
      <c r="AQ4" s="1542"/>
      <c r="AR4" s="1542"/>
      <c r="AS4" s="1542"/>
      <c r="AT4" s="1543"/>
    </row>
    <row r="5" spans="1:46" s="1188" customFormat="1" ht="21.75" customHeight="1">
      <c r="A5" s="1907"/>
      <c r="B5" s="1544"/>
      <c r="C5" s="1542"/>
      <c r="D5" s="1545"/>
      <c r="E5" s="1545"/>
      <c r="F5" s="1546" t="s">
        <v>246</v>
      </c>
      <c r="G5" s="1545" t="s">
        <v>237</v>
      </c>
      <c r="H5" s="1547"/>
      <c r="I5" s="1542"/>
      <c r="J5" s="1542"/>
      <c r="K5" s="1542"/>
      <c r="L5" s="1542"/>
      <c r="M5" s="1542"/>
      <c r="N5" s="1545" t="s">
        <v>300</v>
      </c>
      <c r="O5" s="1548"/>
      <c r="P5" s="1542"/>
      <c r="Q5" s="1542"/>
      <c r="R5" s="1542"/>
      <c r="S5" s="1542"/>
      <c r="T5" s="1542"/>
      <c r="U5" s="1542"/>
      <c r="V5" s="1542"/>
      <c r="W5" s="1544"/>
      <c r="X5" s="1542"/>
      <c r="Y5" s="1542"/>
      <c r="Z5" s="1542" t="s">
        <v>229</v>
      </c>
      <c r="AA5" s="1542" t="s">
        <v>229</v>
      </c>
      <c r="AB5" s="1542"/>
      <c r="AC5" s="1545"/>
      <c r="AD5" s="1542"/>
      <c r="AE5" s="1548"/>
      <c r="AF5" s="1544"/>
      <c r="AG5" s="1542"/>
      <c r="AH5" s="1542"/>
      <c r="AI5" s="1542"/>
      <c r="AJ5" s="1548"/>
      <c r="AK5" s="1542"/>
      <c r="AL5" s="1542"/>
      <c r="AM5" s="1542"/>
      <c r="AN5" s="1542"/>
      <c r="AO5" s="1541"/>
      <c r="AP5" s="1542"/>
      <c r="AQ5" s="1542"/>
      <c r="AR5" s="1542"/>
      <c r="AS5" s="1542"/>
      <c r="AT5" s="1543"/>
    </row>
    <row r="6" spans="1:46" s="1188" customFormat="1" ht="21.75" customHeight="1" thickBot="1">
      <c r="A6" s="1907"/>
      <c r="B6" s="1549"/>
      <c r="C6" s="1550" t="s">
        <v>102</v>
      </c>
      <c r="D6" s="1550" t="s">
        <v>213</v>
      </c>
      <c r="E6" s="1550"/>
      <c r="F6" s="1551" t="s">
        <v>247</v>
      </c>
      <c r="G6" s="1550" t="s">
        <v>299</v>
      </c>
      <c r="H6" s="1552" t="s">
        <v>249</v>
      </c>
      <c r="I6" s="1553"/>
      <c r="J6" s="1554" t="s">
        <v>267</v>
      </c>
      <c r="K6" s="1554"/>
      <c r="L6" s="1550" t="s">
        <v>102</v>
      </c>
      <c r="M6" s="1550" t="s">
        <v>213</v>
      </c>
      <c r="N6" s="1550" t="s">
        <v>213</v>
      </c>
      <c r="O6" s="1555"/>
      <c r="P6" s="1553"/>
      <c r="Q6" s="1554" t="s">
        <v>267</v>
      </c>
      <c r="R6" s="1554"/>
      <c r="S6" s="1554"/>
      <c r="T6" s="1550" t="s">
        <v>102</v>
      </c>
      <c r="U6" s="1550"/>
      <c r="V6" s="1550"/>
      <c r="W6" s="1556"/>
      <c r="X6" s="1554" t="s">
        <v>267</v>
      </c>
      <c r="Y6" s="1557"/>
      <c r="Z6" s="1554" t="s">
        <v>102</v>
      </c>
      <c r="AA6" s="1554" t="s">
        <v>213</v>
      </c>
      <c r="AB6" s="1550"/>
      <c r="AC6" s="1550"/>
      <c r="AD6" s="1550"/>
      <c r="AE6" s="1558"/>
      <c r="AF6" s="1549"/>
      <c r="AG6" s="1554" t="s">
        <v>267</v>
      </c>
      <c r="AH6" s="1554"/>
      <c r="AI6" s="1550" t="s">
        <v>102</v>
      </c>
      <c r="AJ6" s="1555"/>
      <c r="AK6" s="1550"/>
      <c r="AL6" s="1554" t="s">
        <v>267</v>
      </c>
      <c r="AM6" s="1550"/>
      <c r="AN6" s="1550"/>
      <c r="AO6" s="1559"/>
      <c r="AP6" s="1554" t="s">
        <v>267</v>
      </c>
      <c r="AQ6" s="1554"/>
      <c r="AR6" s="1550" t="s">
        <v>248</v>
      </c>
      <c r="AS6" s="1550" t="s">
        <v>237</v>
      </c>
      <c r="AT6" s="1560" t="s">
        <v>299</v>
      </c>
    </row>
    <row r="7" spans="1:46" s="1188" customFormat="1" ht="19.5" customHeight="1">
      <c r="A7" s="1907"/>
      <c r="B7" s="1561" t="s">
        <v>126</v>
      </c>
      <c r="C7" s="1562">
        <f>SUM(L7+T7+Z7+AB7+AC7+AI7+AL7)</f>
        <v>48</v>
      </c>
      <c r="D7" s="1563">
        <f aca="true" t="shared" si="0" ref="D7:D13">SUM(M7+U7+AA7+AJ7)</f>
        <v>0</v>
      </c>
      <c r="E7" s="1562">
        <f>SUM(C7+D7)</f>
        <v>48</v>
      </c>
      <c r="F7" s="1564">
        <f aca="true" t="shared" si="1" ref="F7:F13">SUM(J7+Q7+X7+AG7+AL7)</f>
        <v>48</v>
      </c>
      <c r="G7" s="1565">
        <f aca="true" t="shared" si="2" ref="G7:G13">AP7</f>
        <v>0</v>
      </c>
      <c r="H7" s="1566">
        <f>SUM(F7+G7)</f>
        <v>48</v>
      </c>
      <c r="I7" s="1565" t="s">
        <v>126</v>
      </c>
      <c r="J7" s="1567">
        <f>SUM(Jan!$F$174+Feb!$F$160+Mar!$F$153+Apr!$F$138+May!$F$143+Jun!$F$161+Jul!$F$163+Aug!$F$165+Sep!$F$161+Oct!$F$151+Nov!$F$171+Dec!$F$158)</f>
        <v>1</v>
      </c>
      <c r="K7" s="1568">
        <f aca="true" t="shared" si="3" ref="K7:K12">SUM(L7+M7)</f>
        <v>1</v>
      </c>
      <c r="L7" s="1568">
        <f>L92</f>
        <v>1</v>
      </c>
      <c r="M7" s="1569">
        <f>Jan!F196+Feb!F182+Mar!F175+Apr!F160+May!F165+Jun!F183+Jul!F185+Aug!F187+Sep!F183+Oct!F173+Nov!F193+Dec!F180</f>
        <v>0</v>
      </c>
      <c r="N7" s="1570"/>
      <c r="O7" s="1571"/>
      <c r="P7" s="1568" t="s">
        <v>126</v>
      </c>
      <c r="Q7" s="1567">
        <f>SUM(Jan!$M$174+Feb!$M$160+Mar!$M$153+Apr!$M$138+May!$M$143+Jun!$M$161+Jul!$M$163+Aug!$M$165+Sep!$M$161+Oct!$M$151+Nov!$M$171+Dec!$M$158)</f>
        <v>0</v>
      </c>
      <c r="R7" s="1568">
        <f aca="true" t="shared" si="4" ref="R7:R13">SUM(S7+T7)</f>
        <v>0</v>
      </c>
      <c r="S7" s="1568"/>
      <c r="T7" s="1568">
        <f>T92</f>
        <v>0</v>
      </c>
      <c r="U7" s="1568"/>
      <c r="V7" s="1568"/>
      <c r="W7" s="1572" t="s">
        <v>126</v>
      </c>
      <c r="X7" s="1567">
        <f>SUM(Jan!$T$174+Feb!$T$160+Mar!$T$153+Apr!$T$138+May!$T$143+Jun!$T$161+Jul!$T$163+Aug!$T$165+Sep!$T$161+Oct!$T$151+Nov!$T$171+Dec!$T$158)</f>
        <v>4</v>
      </c>
      <c r="Y7" s="1567">
        <f>Y92</f>
        <v>4</v>
      </c>
      <c r="Z7" s="1567">
        <f>Y7-AA7-AB7</f>
        <v>4</v>
      </c>
      <c r="AA7" s="1573">
        <f>AA92</f>
        <v>0</v>
      </c>
      <c r="AB7" s="1568"/>
      <c r="AC7" s="1568"/>
      <c r="AD7" s="1568"/>
      <c r="AE7" s="1571"/>
      <c r="AF7" s="1572" t="s">
        <v>126</v>
      </c>
      <c r="AG7" s="1567">
        <f>SUM(Jan!$Z$174+Feb!$Z$160+Mar!$Z$153+Apr!$Z$138+May!$Z$143+Jun!$Z$161+Jul!$Z$163+Aug!$Z$165+Sep!$Z$161+Oct!$Z$151+Nov!$Z$171+Dec!$Z$158)</f>
        <v>12</v>
      </c>
      <c r="AH7" s="1568">
        <f aca="true" t="shared" si="5" ref="AH7:AH13">SUM(AI7+AJ7)</f>
        <v>12</v>
      </c>
      <c r="AI7" s="1568">
        <v>12</v>
      </c>
      <c r="AJ7" s="1574"/>
      <c r="AK7" s="1568" t="s">
        <v>126</v>
      </c>
      <c r="AL7" s="1567">
        <f>SUM(Jan!$AF$174+Feb!$AF$160+Mar!$AF$153+Apr!$AF$138+May!$AF$143+Jun!$AF$161+Jul!$AF$163+Aug!$AF$165+Sep!$AF$161+Oct!$AF$151+Nov!$AF$171+Dec!$AF$158)</f>
        <v>31</v>
      </c>
      <c r="AM7" s="1565"/>
      <c r="AN7" s="1565"/>
      <c r="AO7" s="1575" t="s">
        <v>126</v>
      </c>
      <c r="AP7" s="1576">
        <f>SUM(Jan!$AL$169+Feb!$AL$153+Mar!$AL$153+Apr!$AL$138+May!$AL$143+Jun!$AL$161+Jul!$AL$163+Aug!$AL$165+Sep!$AL$161+Oct!$AL$151+Nov!$AL$172+Dec!$AL$158)</f>
        <v>0</v>
      </c>
      <c r="AQ7" s="1577">
        <f>SUM(AR7:AT7)</f>
        <v>0</v>
      </c>
      <c r="AR7" s="1565"/>
      <c r="AS7" s="1578"/>
      <c r="AT7" s="1579"/>
    </row>
    <row r="8" spans="1:46" s="1188" customFormat="1" ht="19.5" customHeight="1">
      <c r="A8" s="1907"/>
      <c r="B8" s="1561" t="s">
        <v>109</v>
      </c>
      <c r="C8" s="1565">
        <f aca="true" t="shared" si="6" ref="C8:C13">SUM(L8+T8+Z8+AB8+AC8+AI8+AL8)</f>
        <v>50</v>
      </c>
      <c r="D8" s="1563">
        <f t="shared" si="0"/>
        <v>7</v>
      </c>
      <c r="E8" s="1562">
        <f aca="true" t="shared" si="7" ref="E8:E13">SUM(C8+D8)</f>
        <v>57</v>
      </c>
      <c r="F8" s="1564">
        <f t="shared" si="1"/>
        <v>57</v>
      </c>
      <c r="G8" s="1565">
        <f t="shared" si="2"/>
        <v>0</v>
      </c>
      <c r="H8" s="1566">
        <f aca="true" t="shared" si="8" ref="H8:H13">SUM(F8+G8)</f>
        <v>57</v>
      </c>
      <c r="I8" s="1565" t="s">
        <v>109</v>
      </c>
      <c r="J8" s="1567">
        <f>SUM(Jan!$F$175+Feb!$F$161+Mar!$F$154+Apr!$F$139+May!$F$144+Jun!$F$162+Jul!$F$164+Aug!$F$166+Sep!$F$162+Oct!$F$152+Nov!$F$172+Dec!$F$159)</f>
        <v>1</v>
      </c>
      <c r="K8" s="1568">
        <f t="shared" si="3"/>
        <v>1</v>
      </c>
      <c r="L8" s="1568">
        <f aca="true" t="shared" si="9" ref="L8:L13">L93</f>
        <v>1</v>
      </c>
      <c r="M8" s="1569">
        <f>Jan!F197+Feb!F183+Mar!F176+Apr!F161+May!F166+Jun!F184+Jul!F186+Aug!F188+Sep!F184+Oct!F174+Nov!F194+Dec!F181</f>
        <v>0</v>
      </c>
      <c r="N8" s="1570"/>
      <c r="O8" s="1571"/>
      <c r="P8" s="1568" t="s">
        <v>109</v>
      </c>
      <c r="Q8" s="1567">
        <f>SUM(Jan!$M$175+Feb!$M$161+Mar!$M$154+Apr!$M$139+May!$M$144+Jun!$M$162+Jul!$M$164+Aug!$M$166+Sep!$M$162+Oct!$M$152+Nov!$M$172+Dec!$M$159)</f>
        <v>14</v>
      </c>
      <c r="R8" s="1568">
        <f t="shared" si="4"/>
        <v>14</v>
      </c>
      <c r="S8" s="1568"/>
      <c r="T8" s="1568">
        <f aca="true" t="shared" si="10" ref="T8:T13">T93</f>
        <v>14</v>
      </c>
      <c r="U8" s="1568"/>
      <c r="V8" s="1568"/>
      <c r="W8" s="1572" t="s">
        <v>109</v>
      </c>
      <c r="X8" s="1567">
        <f>SUM(Jan!$T$175+Feb!$T$161+Mar!$T$154+Apr!$T$139+May!$T$144+Jun!$T$162+Jul!$T$164+Aug!$T$166+Sep!$T$162+Oct!$T$152+Nov!$T$172+Dec!$T$159)</f>
        <v>40</v>
      </c>
      <c r="Y8" s="1567">
        <f aca="true" t="shared" si="11" ref="Y8:Y13">Y93</f>
        <v>40</v>
      </c>
      <c r="Z8" s="1567">
        <f aca="true" t="shared" si="12" ref="Z8:Z15">Y8-AA8-AB8</f>
        <v>33</v>
      </c>
      <c r="AA8" s="1573">
        <f aca="true" t="shared" si="13" ref="AA8:AA13">AA93</f>
        <v>7</v>
      </c>
      <c r="AB8" s="1568"/>
      <c r="AC8" s="1568"/>
      <c r="AD8" s="1568"/>
      <c r="AE8" s="1571"/>
      <c r="AF8" s="1572" t="s">
        <v>109</v>
      </c>
      <c r="AG8" s="1567">
        <f>SUM(Jan!$Z$175+Feb!$Z$161+Mar!$Z$154+Apr!$Z$139+May!$Z$144+Jun!$Z$162+Jul!$Z$164+Aug!$Z$166+Sep!$Z$162+Oct!$Z$152+Nov!$Z$172+Dec!$Z$159)</f>
        <v>2</v>
      </c>
      <c r="AH8" s="1568">
        <f t="shared" si="5"/>
        <v>2</v>
      </c>
      <c r="AI8" s="1568">
        <v>2</v>
      </c>
      <c r="AJ8" s="1574"/>
      <c r="AK8" s="1568" t="s">
        <v>109</v>
      </c>
      <c r="AL8" s="1567">
        <f>SUM(Jan!$AF$175+Feb!$AF$161+Mar!$AF$154+Apr!$AF$139+May!$AF$144+Jun!$AF$162+Jul!$AF$164+Aug!$AF$166+Sep!$AF$162+Oct!$AF$152+Nov!$AF$172+Dec!$AF$159)</f>
        <v>0</v>
      </c>
      <c r="AM8" s="1565"/>
      <c r="AN8" s="1565"/>
      <c r="AO8" s="1575" t="s">
        <v>109</v>
      </c>
      <c r="AP8" s="1576">
        <f>SUM(Jan!$AL$170+Feb!$AL$154+Mar!$AL$154+Apr!$AL$139+May!$AL$144+Jun!$AL$162+Jul!$AL$164+Aug!$AL$166+Sep!$AL$162+Oct!$AL$152+Nov!$AL$172+Dec!$AL$159)</f>
        <v>0</v>
      </c>
      <c r="AQ8" s="1577">
        <f aca="true" t="shared" si="14" ref="AQ8:AQ13">SUM(AR8:AT8)</f>
        <v>0</v>
      </c>
      <c r="AR8" s="1565"/>
      <c r="AS8" s="1578"/>
      <c r="AT8" s="1580"/>
    </row>
    <row r="9" spans="1:46" s="1188" customFormat="1" ht="19.5" customHeight="1">
      <c r="A9" s="1907"/>
      <c r="B9" s="1561" t="s">
        <v>112</v>
      </c>
      <c r="C9" s="1565">
        <f t="shared" si="6"/>
        <v>51</v>
      </c>
      <c r="D9" s="1563">
        <f t="shared" si="0"/>
        <v>0</v>
      </c>
      <c r="E9" s="1562">
        <f t="shared" si="7"/>
        <v>51</v>
      </c>
      <c r="F9" s="1564">
        <f t="shared" si="1"/>
        <v>51</v>
      </c>
      <c r="G9" s="1565">
        <f t="shared" si="2"/>
        <v>0</v>
      </c>
      <c r="H9" s="1566">
        <f t="shared" si="8"/>
        <v>51</v>
      </c>
      <c r="I9" s="1565" t="s">
        <v>112</v>
      </c>
      <c r="J9" s="1567">
        <f>SUM(Jan!$F$176+Feb!$F$162+Mar!$F$155+Apr!$F$140+May!$F$145+Jun!$F$163+Jul!$F$165+Aug!$F$167+Sep!$F$163+Oct!$F$153+Nov!$F$173+Dec!$F$160)</f>
        <v>28</v>
      </c>
      <c r="K9" s="1568">
        <f t="shared" si="3"/>
        <v>28</v>
      </c>
      <c r="L9" s="1568">
        <f t="shared" si="9"/>
        <v>28</v>
      </c>
      <c r="M9" s="1569">
        <f>Jan!F198+Feb!F184+Mar!F177+Apr!F162+May!F167+Jun!F185+Jul!F187+Aug!F189+Sep!F185+Oct!F175+Nov!F195+Dec!F182</f>
        <v>0</v>
      </c>
      <c r="N9" s="1570"/>
      <c r="O9" s="1571"/>
      <c r="P9" s="1568" t="s">
        <v>112</v>
      </c>
      <c r="Q9" s="1567">
        <f>SUM(Jan!M176+Feb!$M$162+Mar!$M$155+Apr!$M$140+May!$M$145+Jun!$M$163+Jul!$M$165+Aug!$M$167+Sep!$M$163+Oct!$M$153+Nov!$M$173+Dec!$M$160)</f>
        <v>19</v>
      </c>
      <c r="R9" s="1568">
        <f t="shared" si="4"/>
        <v>19</v>
      </c>
      <c r="S9" s="1568"/>
      <c r="T9" s="1568">
        <f t="shared" si="10"/>
        <v>19</v>
      </c>
      <c r="U9" s="1568"/>
      <c r="V9" s="1568"/>
      <c r="W9" s="1572" t="s">
        <v>112</v>
      </c>
      <c r="X9" s="1567">
        <f>SUM(Jan!T176+Feb!$T$162+Mar!$T$155+Apr!$T$140+May!$T$145+Jun!$T$163+Jul!$T$165+Aug!$T$167+Sep!$T$163+Oct!$T$153+Nov!$T$173+Dec!$T$160)</f>
        <v>1</v>
      </c>
      <c r="Y9" s="1567">
        <f t="shared" si="11"/>
        <v>1</v>
      </c>
      <c r="Z9" s="1567">
        <f t="shared" si="12"/>
        <v>1</v>
      </c>
      <c r="AA9" s="1573">
        <f t="shared" si="13"/>
        <v>0</v>
      </c>
      <c r="AB9" s="1568"/>
      <c r="AC9" s="1568"/>
      <c r="AD9" s="1568"/>
      <c r="AE9" s="1571"/>
      <c r="AF9" s="1572" t="s">
        <v>112</v>
      </c>
      <c r="AG9" s="1567">
        <f>SUM(Jan!Z176+Feb!$Z$162+Mar!$Z$155+Apr!$Z$140+May!$Z$145+Jun!$Z$163+Jul!$Z$165+Aug!$Z$167+Sep!$Z$163+Oct!$Z$153+Nov!$Z$173+Dec!$Z$160)</f>
        <v>3</v>
      </c>
      <c r="AH9" s="1568">
        <f t="shared" si="5"/>
        <v>3</v>
      </c>
      <c r="AI9" s="1568">
        <v>3</v>
      </c>
      <c r="AJ9" s="1574"/>
      <c r="AK9" s="1568" t="s">
        <v>112</v>
      </c>
      <c r="AL9" s="1567">
        <f>SUM(Jan!AF176+Feb!$AF$162+Mar!$AF$155+Apr!$AF$140+May!$AF$145+Jun!$AF$163+Jul!$AF$165+Aug!$AF$167+Sep!$AF$163+Oct!$AF$153+Nov!$AF$173+Dec!$AF$160)</f>
        <v>0</v>
      </c>
      <c r="AM9" s="1565"/>
      <c r="AN9" s="1565"/>
      <c r="AO9" s="1575" t="s">
        <v>112</v>
      </c>
      <c r="AP9" s="1576">
        <f>SUM(Jan!AL176+Feb!$AL$162+Mar!$AL$155+Apr!$AL$140+May!$AL$145+Jun!$AL$163+Jul!$AL$165+Aug!$AL$167+Sep!$AL$163+Oct!$AL$153+Nov!$AL$173+Dec!$AL$160)</f>
        <v>0</v>
      </c>
      <c r="AQ9" s="1577">
        <f t="shared" si="14"/>
        <v>0</v>
      </c>
      <c r="AR9" s="1565"/>
      <c r="AS9" s="1578"/>
      <c r="AT9" s="1580"/>
    </row>
    <row r="10" spans="1:46" s="1188" customFormat="1" ht="19.5" customHeight="1">
      <c r="A10" s="1907"/>
      <c r="B10" s="1572" t="s">
        <v>115</v>
      </c>
      <c r="C10" s="1565">
        <f t="shared" si="6"/>
        <v>52</v>
      </c>
      <c r="D10" s="1563">
        <f t="shared" si="0"/>
        <v>1</v>
      </c>
      <c r="E10" s="1562">
        <f>SUM(C10+D10)</f>
        <v>53</v>
      </c>
      <c r="F10" s="1564">
        <f t="shared" si="1"/>
        <v>53</v>
      </c>
      <c r="G10" s="1565">
        <f t="shared" si="2"/>
        <v>0</v>
      </c>
      <c r="H10" s="1566">
        <f t="shared" si="8"/>
        <v>53</v>
      </c>
      <c r="I10" s="1565" t="s">
        <v>115</v>
      </c>
      <c r="J10" s="1567">
        <f>SUM(Jan!$F$177+Feb!$F$163+Mar!$F$156+Apr!$F$141+May!$F$146+Jun!$F$164+Jul!$F$166+Aug!$F$168+Sep!$F$164+Oct!$F$154+Nov!$F$174+Dec!$F$161)</f>
        <v>1</v>
      </c>
      <c r="K10" s="1568">
        <f t="shared" si="3"/>
        <v>1</v>
      </c>
      <c r="L10" s="1568">
        <f t="shared" si="9"/>
        <v>1</v>
      </c>
      <c r="M10" s="1569">
        <f>Jan!F199+Feb!F185+Mar!F178+Apr!F163+May!F168+Jun!F186+Jul!F188+Aug!F190+Sep!F186+Oct!F176+Nov!F196+Dec!F183</f>
        <v>0</v>
      </c>
      <c r="N10" s="1570"/>
      <c r="O10" s="1571"/>
      <c r="P10" s="1568" t="s">
        <v>115</v>
      </c>
      <c r="Q10" s="1567">
        <f>SUM(Jan!$M$177+Feb!$M$163+Mar!$M$156+Apr!$M$141+May!$M$146+Jun!$M$164+Jul!$M$166+Aug!$M$168+Sep!$M$164+Oct!$M$154+Nov!$M$174+Dec!$M$161)</f>
        <v>1</v>
      </c>
      <c r="R10" s="1568">
        <f t="shared" si="4"/>
        <v>1</v>
      </c>
      <c r="S10" s="1568"/>
      <c r="T10" s="1568">
        <f t="shared" si="10"/>
        <v>1</v>
      </c>
      <c r="U10" s="1568"/>
      <c r="V10" s="1568"/>
      <c r="W10" s="1572" t="s">
        <v>115</v>
      </c>
      <c r="X10" s="1567">
        <f>SUM(Jan!$T$177+Feb!$T$163+Mar!$T$156+Apr!$T$141+May!$T$146+Jun!$T$164+Jul!$T$166+Aug!$T$168+Sep!$T$164+Oct!$T$154+Nov!$T$174+Dec!$T$161)</f>
        <v>51</v>
      </c>
      <c r="Y10" s="1567">
        <f t="shared" si="11"/>
        <v>51</v>
      </c>
      <c r="Z10" s="1567">
        <f t="shared" si="12"/>
        <v>50</v>
      </c>
      <c r="AA10" s="1573">
        <f t="shared" si="13"/>
        <v>1</v>
      </c>
      <c r="AB10" s="1568"/>
      <c r="AC10" s="1568"/>
      <c r="AD10" s="1568"/>
      <c r="AE10" s="1571"/>
      <c r="AF10" s="1572" t="s">
        <v>115</v>
      </c>
      <c r="AG10" s="1567">
        <f>SUM(Jan!$Z$177+Feb!$Z$163+Mar!$Z$156+Apr!$Z$141+May!$Z$146+Jun!$Z$164+Jul!$Z$166+Aug!$Z$168+Sep!$Z$164+Oct!$Z$154+Nov!$Z$174+Dec!$Z$161)</f>
        <v>0</v>
      </c>
      <c r="AH10" s="1568">
        <f t="shared" si="5"/>
        <v>0</v>
      </c>
      <c r="AI10" s="1568"/>
      <c r="AJ10" s="1574"/>
      <c r="AK10" s="1568" t="s">
        <v>115</v>
      </c>
      <c r="AL10" s="1567">
        <f>SUM(Jan!$AF$177+Feb!$AF$163+Mar!$AF$156+Apr!$AF$141+May!$AF$146+Jun!$AF$164+Jul!$AF$166+Aug!$AF$168+Sep!$AF$164+Oct!$AF$154+Nov!$AF$174+Dec!$AF$161)</f>
        <v>0</v>
      </c>
      <c r="AM10" s="1565"/>
      <c r="AN10" s="1565"/>
      <c r="AO10" s="1575" t="s">
        <v>115</v>
      </c>
      <c r="AP10" s="1576">
        <f>SUM(Jan!$AL$171+Feb!$AL$157+Mar!$AL$156+Apr!$AL$141+May!$AL$146+Jun!$AL$164+Jul!$AL$166+Aug!$AL$168+Sep!$AL$164+Oct!$AL$154+Nov!$AL$174+Dec!$AL$161)</f>
        <v>0</v>
      </c>
      <c r="AQ10" s="1577">
        <f t="shared" si="14"/>
        <v>0</v>
      </c>
      <c r="AR10" s="1565"/>
      <c r="AS10" s="1578"/>
      <c r="AT10" s="1580"/>
    </row>
    <row r="11" spans="1:46" s="1188" customFormat="1" ht="19.5" customHeight="1">
      <c r="A11" s="1907"/>
      <c r="B11" s="1572" t="s">
        <v>117</v>
      </c>
      <c r="C11" s="1565">
        <f t="shared" si="6"/>
        <v>52</v>
      </c>
      <c r="D11" s="1563">
        <f t="shared" si="0"/>
        <v>31</v>
      </c>
      <c r="E11" s="1562">
        <f t="shared" si="7"/>
        <v>83</v>
      </c>
      <c r="F11" s="1564">
        <f t="shared" si="1"/>
        <v>83</v>
      </c>
      <c r="G11" s="1565">
        <f t="shared" si="2"/>
        <v>0</v>
      </c>
      <c r="H11" s="1566">
        <f t="shared" si="8"/>
        <v>83</v>
      </c>
      <c r="I11" s="1565" t="s">
        <v>117</v>
      </c>
      <c r="J11" s="1567">
        <f>SUM(Jan!$F$178+Feb!$F$164+Mar!$F$157+Apr!$F$142+May!$F$147+Jun!$F$165+Jul!$F$167+Aug!$F$169+Sep!$F$165+Oct!$F$155+Nov!$F$175+Dec!$F$162)</f>
        <v>31</v>
      </c>
      <c r="K11" s="1568">
        <f t="shared" si="3"/>
        <v>31</v>
      </c>
      <c r="L11" s="1568">
        <f t="shared" si="9"/>
        <v>0</v>
      </c>
      <c r="M11" s="1569">
        <f>Jan!F200+Feb!F186+Mar!F179+Apr!F164+May!F169+Jun!F187+Jul!F189+Aug!F191+Sep!F187+Oct!F177+Nov!F197+Dec!F184</f>
        <v>31</v>
      </c>
      <c r="N11" s="1570"/>
      <c r="O11" s="1571"/>
      <c r="P11" s="1568" t="s">
        <v>117</v>
      </c>
      <c r="Q11" s="1567">
        <f>SUM(Jan!$M$178+Feb!$M$164+Mar!$M$157+Apr!$M$142+May!$M$147+Jun!$M$165+Jul!$M$167+Aug!$M$169+Sep!$M$165+Oct!$M$155+Nov!$M$175+Dec!$M$162)</f>
        <v>1</v>
      </c>
      <c r="R11" s="1568">
        <f t="shared" si="4"/>
        <v>1</v>
      </c>
      <c r="S11" s="1568"/>
      <c r="T11" s="1568">
        <f t="shared" si="10"/>
        <v>1</v>
      </c>
      <c r="U11" s="1568"/>
      <c r="V11" s="1568"/>
      <c r="W11" s="1572" t="s">
        <v>117</v>
      </c>
      <c r="X11" s="1567">
        <f>SUM(Jan!$T$178+Feb!$T$164+Mar!$T$157+Apr!$T$142+May!$T$147+Jun!$T$165+Jul!$T$167+Aug!$T$169+Sep!$T$165+Oct!$T$155+Nov!$T$175+Dec!$T$162)</f>
        <v>0</v>
      </c>
      <c r="Y11" s="1567">
        <f t="shared" si="11"/>
        <v>0</v>
      </c>
      <c r="Z11" s="1567">
        <f t="shared" si="12"/>
        <v>0</v>
      </c>
      <c r="AA11" s="1573">
        <f t="shared" si="13"/>
        <v>0</v>
      </c>
      <c r="AB11" s="1568"/>
      <c r="AC11" s="1568"/>
      <c r="AD11" s="1568"/>
      <c r="AE11" s="1571"/>
      <c r="AF11" s="1572" t="s">
        <v>117</v>
      </c>
      <c r="AG11" s="1567">
        <f>SUM(Jan!$Z$178+Feb!$Z$164+Mar!$Z$157+Apr!$Z$142+May!$Z$147+Jun!$Z$165+Jul!$Z$167+Aug!$Z$169+Sep!$Z$165+Oct!$Z$155+Nov!$Z$175+Dec!$Z$162)</f>
        <v>51</v>
      </c>
      <c r="AH11" s="1568">
        <f t="shared" si="5"/>
        <v>51</v>
      </c>
      <c r="AI11" s="1568">
        <v>51</v>
      </c>
      <c r="AJ11" s="1574"/>
      <c r="AK11" s="1568" t="s">
        <v>117</v>
      </c>
      <c r="AL11" s="1567">
        <f>SUM(Jan!$AF$178+Feb!$AF$164+Mar!$AF$157+Apr!$AF$142+May!$AF$147+Jun!$AF$165+Jul!$AF$167+Aug!$AF$169+Sep!$AF$165+Oct!$AF$155+Nov!$AF$175+Dec!$AF$162)</f>
        <v>0</v>
      </c>
      <c r="AM11" s="1565"/>
      <c r="AN11" s="1565"/>
      <c r="AO11" s="1575" t="s">
        <v>117</v>
      </c>
      <c r="AP11" s="1576">
        <f>SUM(Jan!$AL$173+Feb!$AL$159+Mar!$AL$157+Apr!$AL$142+May!$AL$147+Jun!$AL$165+Jul!$AL$167+Aug!$AL$169+Sep!$AL$165+Oct!$AL$155+Nov!$AL$175+Dec!$AL$162)</f>
        <v>0</v>
      </c>
      <c r="AQ11" s="1577">
        <f t="shared" si="14"/>
        <v>0</v>
      </c>
      <c r="AR11" s="1565"/>
      <c r="AS11" s="1578"/>
      <c r="AT11" s="1580"/>
    </row>
    <row r="12" spans="1:46" s="1188" customFormat="1" ht="19.5" customHeight="1">
      <c r="A12" s="1907"/>
      <c r="B12" s="1572" t="s">
        <v>119</v>
      </c>
      <c r="C12" s="1565">
        <f t="shared" si="6"/>
        <v>97</v>
      </c>
      <c r="D12" s="1563">
        <f t="shared" si="0"/>
        <v>0</v>
      </c>
      <c r="E12" s="1562">
        <f t="shared" si="7"/>
        <v>97</v>
      </c>
      <c r="F12" s="1564">
        <f t="shared" si="1"/>
        <v>97</v>
      </c>
      <c r="G12" s="1565">
        <f t="shared" si="2"/>
        <v>42</v>
      </c>
      <c r="H12" s="1566">
        <f t="shared" si="8"/>
        <v>139</v>
      </c>
      <c r="I12" s="1565" t="s">
        <v>119</v>
      </c>
      <c r="J12" s="1567">
        <f>SUM(Jan!$F$179+Feb!$F$165+Mar!$F$158+Apr!$F$143+May!$F$148+Jun!$F$166+Jul!$F$168+Aug!$F$170+Sep!$F$166+Oct!$F$156+Nov!$F$176+Dec!$F$163)</f>
        <v>10</v>
      </c>
      <c r="K12" s="1568">
        <f t="shared" si="3"/>
        <v>10</v>
      </c>
      <c r="L12" s="1568">
        <f t="shared" si="9"/>
        <v>10</v>
      </c>
      <c r="M12" s="1569">
        <f>Jan!F201+Feb!F187+Mar!F180+Apr!F165+May!F170+Jun!F188+Jul!F190+Aug!F192+Sep!F188+Oct!F178+Nov!F198+Dec!F185</f>
        <v>0</v>
      </c>
      <c r="N12" s="1570"/>
      <c r="O12" s="1571"/>
      <c r="P12" s="1568" t="s">
        <v>119</v>
      </c>
      <c r="Q12" s="1567">
        <f>SUM(Jan!$M$179+Feb!$M$165+Mar!$M$158+Apr!$M$143+May!$M$148+Jun!$M$166+Jul!$M$168+Aug!$M$170+Sep!$M$166+Oct!$M$156+Nov!$M$176+Dec!$M$163)</f>
        <v>42</v>
      </c>
      <c r="R12" s="1568">
        <f t="shared" si="4"/>
        <v>42</v>
      </c>
      <c r="S12" s="1568"/>
      <c r="T12" s="1568">
        <f t="shared" si="10"/>
        <v>42</v>
      </c>
      <c r="U12" s="1568"/>
      <c r="V12" s="1568"/>
      <c r="W12" s="1572" t="s">
        <v>119</v>
      </c>
      <c r="X12" s="1567">
        <f>SUM(Jan!$T$179+Feb!$T$165+Mar!$T$158+Apr!$T$143+May!$T$148+Jun!$T$166+Jul!$T$168+Aug!$T$170+Sep!$T$166+Oct!$T$156+Nov!$T$176+Dec!$T$163)</f>
        <v>43</v>
      </c>
      <c r="Y12" s="1567">
        <f t="shared" si="11"/>
        <v>43</v>
      </c>
      <c r="Z12" s="1567">
        <f t="shared" si="12"/>
        <v>43</v>
      </c>
      <c r="AA12" s="1573">
        <f t="shared" si="13"/>
        <v>0</v>
      </c>
      <c r="AB12" s="1568"/>
      <c r="AC12" s="1568"/>
      <c r="AD12" s="1568"/>
      <c r="AE12" s="1571"/>
      <c r="AF12" s="1572" t="s">
        <v>119</v>
      </c>
      <c r="AG12" s="1567">
        <f>SUM(Jan!$Z$179+Feb!$Z$165+Mar!$Z$158+Apr!$Z$143+May!$Z$148+Jun!$Z$166+Jul!$Z$168+Aug!$Z$170+Sep!$Z$166+Oct!$Z$156+Nov!$Z$176+Dec!$Z$163)</f>
        <v>1</v>
      </c>
      <c r="AH12" s="1568">
        <f t="shared" si="5"/>
        <v>1</v>
      </c>
      <c r="AI12" s="1568">
        <v>1</v>
      </c>
      <c r="AJ12" s="1574"/>
      <c r="AK12" s="1568" t="s">
        <v>119</v>
      </c>
      <c r="AL12" s="1567">
        <f>SUM(Jan!$AF$179+Feb!$AF$165+Mar!$AF$158+Apr!$AF$143+May!$AF$148+Jun!$AF$166+Jul!$AF$168+Aug!$AF$170+Sep!$AF$166+Oct!$AF$156+Nov!$AF$176+Dec!$AF$163)</f>
        <v>1</v>
      </c>
      <c r="AM12" s="1565"/>
      <c r="AN12" s="1565"/>
      <c r="AO12" s="1575" t="s">
        <v>119</v>
      </c>
      <c r="AP12" s="1581">
        <f>SUM(Jan!$AL$179+Feb!$AL$165+Mar!$AL$158+Apr!$AL$143+May!$AL$148+Jun!$AL$166+Jul!$AL$168+Aug!$AL$170+Sep!$AL$166+Oct!$AL$156+Nov!$AL$176+Dec!$AL$163)</f>
        <v>42</v>
      </c>
      <c r="AQ12" s="1577">
        <f t="shared" si="14"/>
        <v>42</v>
      </c>
      <c r="AR12" s="1565">
        <v>35</v>
      </c>
      <c r="AS12" s="1568">
        <v>7</v>
      </c>
      <c r="AT12" s="1579">
        <v>0</v>
      </c>
    </row>
    <row r="13" spans="1:46" s="1188" customFormat="1" ht="19.5" customHeight="1">
      <c r="A13" s="1907"/>
      <c r="B13" s="1561" t="s">
        <v>123</v>
      </c>
      <c r="C13" s="1565">
        <f t="shared" si="6"/>
        <v>57</v>
      </c>
      <c r="D13" s="1563">
        <f t="shared" si="0"/>
        <v>0</v>
      </c>
      <c r="E13" s="1562">
        <f t="shared" si="7"/>
        <v>57</v>
      </c>
      <c r="F13" s="1564">
        <f t="shared" si="1"/>
        <v>57</v>
      </c>
      <c r="G13" s="1565">
        <f t="shared" si="2"/>
        <v>40</v>
      </c>
      <c r="H13" s="1566">
        <f t="shared" si="8"/>
        <v>97</v>
      </c>
      <c r="I13" s="1565" t="s">
        <v>123</v>
      </c>
      <c r="J13" s="1567">
        <f>SUM(Jan!$F$180+Feb!$F$166+Mar!$F$159+Apr!$F$144+May!$F$149+Jun!$F$167+Jul!$F$169+Aug!$F$171+Sep!$F$167+Oct!$F$157+Nov!$F$177+Dec!$F$164)</f>
        <v>42</v>
      </c>
      <c r="K13" s="1568">
        <f>SUM(L13+M13)</f>
        <v>42</v>
      </c>
      <c r="L13" s="1568">
        <f t="shared" si="9"/>
        <v>42</v>
      </c>
      <c r="M13" s="1569">
        <f>Jan!F202+Feb!F188+Mar!F181+Apr!F166+May!F171+Jun!F189+Jul!F191+Aug!F193+Sep!F189+Oct!F179+Nov!F199+Dec!F186</f>
        <v>0</v>
      </c>
      <c r="N13" s="1570"/>
      <c r="O13" s="1571"/>
      <c r="P13" s="1568" t="s">
        <v>123</v>
      </c>
      <c r="Q13" s="1567">
        <f>SUM(Jan!$M$180+Feb!$M$166+Mar!$M$159+Apr!$M$144+May!$M$149+Jun!$M$167+Jul!$M$169+Aug!$M$171+Sep!$M$167+Oct!$M$157+Nov!$M$177+Dec!$M$164)</f>
        <v>5</v>
      </c>
      <c r="R13" s="1568">
        <f t="shared" si="4"/>
        <v>5</v>
      </c>
      <c r="S13" s="1568"/>
      <c r="T13" s="1568">
        <f t="shared" si="10"/>
        <v>5</v>
      </c>
      <c r="U13" s="1568"/>
      <c r="V13" s="1568"/>
      <c r="W13" s="1572" t="s">
        <v>123</v>
      </c>
      <c r="X13" s="1567">
        <f>SUM(Jan!$T$180+Feb!$T$166+Mar!$T$159+Apr!$T$144+May!$T$149+Jun!$T$167+Jul!$T$169+Aug!$T$171+Sep!$T$167+Oct!$T$157+Nov!$T$177+Dec!$T$164)</f>
        <v>9</v>
      </c>
      <c r="Y13" s="1567">
        <f t="shared" si="11"/>
        <v>9</v>
      </c>
      <c r="Z13" s="1567">
        <f t="shared" si="12"/>
        <v>9</v>
      </c>
      <c r="AA13" s="1573">
        <f t="shared" si="13"/>
        <v>0</v>
      </c>
      <c r="AB13" s="1568"/>
      <c r="AC13" s="1568"/>
      <c r="AD13" s="1568"/>
      <c r="AE13" s="1571"/>
      <c r="AF13" s="1572" t="s">
        <v>123</v>
      </c>
      <c r="AG13" s="1567">
        <f>SUM(Jan!$Z$180+Feb!$Z$166+Mar!$Z$159+Apr!$Z$144+May!$Z$149+Jun!$Z$167+Jul!$Z$169+Aug!$Z$171+Sep!$Z$167+Oct!$Z$157+Nov!$Z$177+Dec!$Z$164)</f>
        <v>1</v>
      </c>
      <c r="AH13" s="1568">
        <f t="shared" si="5"/>
        <v>1</v>
      </c>
      <c r="AI13" s="1568">
        <v>1</v>
      </c>
      <c r="AJ13" s="1574"/>
      <c r="AK13" s="1568" t="s">
        <v>123</v>
      </c>
      <c r="AL13" s="1567">
        <f>SUM(Jan!$AF$180+Feb!$AF$166+Mar!$AF$159+Apr!$AF$144+May!$AF$149+Jun!$AF$167+Jul!$AF$169+Aug!$AF$171+Sep!$AF$167+Oct!$AF$157+Nov!$AF$177+Dec!$AF$164)</f>
        <v>0</v>
      </c>
      <c r="AM13" s="1565"/>
      <c r="AN13" s="1565"/>
      <c r="AO13" s="1575" t="s">
        <v>123</v>
      </c>
      <c r="AP13" s="1581">
        <f>SUM(Jan!$AL$180+Feb!$AL$166+Mar!$AL$159+Apr!$AL$144+May!$AL$149+Jun!$AL$167+Jul!$AL$169+Aug!$AL$171+Sep!$AL$167+Oct!$AL$157+Nov!$AL$177+Dec!$AL$164)</f>
        <v>40</v>
      </c>
      <c r="AQ13" s="1577">
        <f t="shared" si="14"/>
        <v>40</v>
      </c>
      <c r="AR13" s="1565">
        <v>2</v>
      </c>
      <c r="AS13" s="1568">
        <v>16</v>
      </c>
      <c r="AT13" s="1579">
        <v>22</v>
      </c>
    </row>
    <row r="14" spans="1:46" s="1188" customFormat="1" ht="19.5" customHeight="1">
      <c r="A14" s="1907"/>
      <c r="B14" s="1561"/>
      <c r="C14" s="1565"/>
      <c r="D14" s="1563"/>
      <c r="E14" s="1562"/>
      <c r="F14" s="1564"/>
      <c r="G14" s="1565"/>
      <c r="H14" s="1566"/>
      <c r="I14" s="1565"/>
      <c r="J14" s="1581"/>
      <c r="K14" s="1562"/>
      <c r="L14" s="1565"/>
      <c r="M14" s="1563"/>
      <c r="N14" s="1570"/>
      <c r="O14" s="1571"/>
      <c r="P14" s="1565"/>
      <c r="Q14" s="1581"/>
      <c r="R14" s="1562"/>
      <c r="S14" s="1568"/>
      <c r="T14" s="1565"/>
      <c r="U14" s="1565"/>
      <c r="V14" s="1565"/>
      <c r="W14" s="1582"/>
      <c r="X14" s="1581"/>
      <c r="Y14" s="1583"/>
      <c r="Z14" s="1581"/>
      <c r="AA14" s="1584"/>
      <c r="AB14" s="1565"/>
      <c r="AC14" s="1565"/>
      <c r="AD14" s="1565"/>
      <c r="AE14" s="1571"/>
      <c r="AF14" s="1572"/>
      <c r="AG14" s="1567"/>
      <c r="AH14" s="1567"/>
      <c r="AI14" s="1585"/>
      <c r="AJ14" s="1586"/>
      <c r="AK14" s="1565"/>
      <c r="AL14" s="1581"/>
      <c r="AM14" s="1565"/>
      <c r="AN14" s="1565"/>
      <c r="AO14" s="1575"/>
      <c r="AP14" s="1576"/>
      <c r="AQ14" s="1577"/>
      <c r="AR14" s="1587"/>
      <c r="AS14" s="1588"/>
      <c r="AT14" s="1589"/>
    </row>
    <row r="15" spans="1:69" s="1597" customFormat="1" ht="21.75" customHeight="1" thickBot="1">
      <c r="A15" s="1907"/>
      <c r="B15" s="1590" t="s">
        <v>176</v>
      </c>
      <c r="C15" s="1567">
        <f aca="true" t="shared" si="15" ref="C15:H15">SUM(C7:C13)</f>
        <v>407</v>
      </c>
      <c r="D15" s="1573">
        <f t="shared" si="15"/>
        <v>39</v>
      </c>
      <c r="E15" s="1568">
        <f t="shared" si="15"/>
        <v>446</v>
      </c>
      <c r="F15" s="1591">
        <f>SUM(F7:F13)</f>
        <v>446</v>
      </c>
      <c r="G15" s="1567">
        <f t="shared" si="15"/>
        <v>82</v>
      </c>
      <c r="H15" s="1592">
        <f t="shared" si="15"/>
        <v>528</v>
      </c>
      <c r="I15" s="1567" t="s">
        <v>176</v>
      </c>
      <c r="J15" s="1567">
        <f>SUM(J7:J13)</f>
        <v>114</v>
      </c>
      <c r="K15" s="1568">
        <f>SUM(L15+M15)</f>
        <v>114</v>
      </c>
      <c r="L15" s="1567">
        <f>SUM(L7:L13)</f>
        <v>83</v>
      </c>
      <c r="M15" s="1573">
        <f>SUM(M7:M13)</f>
        <v>31</v>
      </c>
      <c r="N15" s="1570"/>
      <c r="O15" s="1571"/>
      <c r="P15" s="1567" t="s">
        <v>176</v>
      </c>
      <c r="Q15" s="1567">
        <f>SUM(Q7:Q13)</f>
        <v>82</v>
      </c>
      <c r="R15" s="1568">
        <f>SUM(S15+T15)</f>
        <v>82</v>
      </c>
      <c r="S15" s="1567"/>
      <c r="T15" s="1567">
        <f>SUM(T7:T13)</f>
        <v>82</v>
      </c>
      <c r="U15" s="1567"/>
      <c r="V15" s="1567"/>
      <c r="W15" s="1590" t="s">
        <v>176</v>
      </c>
      <c r="X15" s="1567">
        <f>SUM(X7:X13)</f>
        <v>148</v>
      </c>
      <c r="Y15" s="1567">
        <f>SUM(Y7:Y13)</f>
        <v>148</v>
      </c>
      <c r="Z15" s="1567">
        <f t="shared" si="12"/>
        <v>140</v>
      </c>
      <c r="AA15" s="1573">
        <f>SUM(AA7:AA13)</f>
        <v>8</v>
      </c>
      <c r="AB15" s="1567"/>
      <c r="AC15" s="1567"/>
      <c r="AD15" s="1567"/>
      <c r="AE15" s="1571"/>
      <c r="AF15" s="1590" t="s">
        <v>176</v>
      </c>
      <c r="AG15" s="1567">
        <f>SUM(AG7:AG13)</f>
        <v>70</v>
      </c>
      <c r="AH15" s="1568">
        <f>SUM(AI15+AJ15)</f>
        <v>70</v>
      </c>
      <c r="AI15" s="1567">
        <f>SUM(AI7:AI13)</f>
        <v>70</v>
      </c>
      <c r="AJ15" s="1593">
        <f>SUM(AJ7:AJ13)</f>
        <v>0</v>
      </c>
      <c r="AK15" s="1567" t="s">
        <v>176</v>
      </c>
      <c r="AL15" s="1567">
        <f>SUM(AL7:AL13)</f>
        <v>32</v>
      </c>
      <c r="AM15" s="1567"/>
      <c r="AN15" s="1567"/>
      <c r="AO15" s="1594" t="s">
        <v>176</v>
      </c>
      <c r="AP15" s="1567">
        <f>SUM(AP7:AP13)</f>
        <v>82</v>
      </c>
      <c r="AQ15" s="1568">
        <f>SUM(AR15:AT15)</f>
        <v>82</v>
      </c>
      <c r="AR15" s="1567">
        <f>SUM(AR7:AR13)</f>
        <v>37</v>
      </c>
      <c r="AS15" s="1567">
        <f>SUM(AS7:AS13)</f>
        <v>23</v>
      </c>
      <c r="AT15" s="1595">
        <f>SUM(AT7:AT13)</f>
        <v>22</v>
      </c>
      <c r="AU15" s="1596"/>
      <c r="AV15" s="1596"/>
      <c r="AW15" s="1596"/>
      <c r="AX15" s="1596"/>
      <c r="AY15" s="1596"/>
      <c r="AZ15" s="1596"/>
      <c r="BA15" s="1596"/>
      <c r="BB15" s="1596"/>
      <c r="BC15" s="1596"/>
      <c r="BD15" s="1596"/>
      <c r="BE15" s="1596"/>
      <c r="BF15" s="1596"/>
      <c r="BG15" s="1596"/>
      <c r="BH15" s="1596"/>
      <c r="BI15" s="1596"/>
      <c r="BJ15" s="1596"/>
      <c r="BK15" s="1596"/>
      <c r="BL15" s="1596"/>
      <c r="BM15" s="1596"/>
      <c r="BN15" s="1596"/>
      <c r="BO15" s="1596"/>
      <c r="BP15" s="1596"/>
      <c r="BQ15" s="1596"/>
    </row>
    <row r="16" spans="1:46" s="1188" customFormat="1" ht="21.75" customHeight="1" thickTop="1">
      <c r="A16" s="1906" t="s">
        <v>290</v>
      </c>
      <c r="B16" s="1898" t="s">
        <v>244</v>
      </c>
      <c r="C16" s="1896"/>
      <c r="D16" s="1896"/>
      <c r="E16" s="1896"/>
      <c r="F16" s="1896"/>
      <c r="G16" s="1896"/>
      <c r="H16" s="1905"/>
      <c r="I16" s="1896" t="s">
        <v>96</v>
      </c>
      <c r="J16" s="1896"/>
      <c r="K16" s="1896"/>
      <c r="L16" s="1896"/>
      <c r="M16" s="1896"/>
      <c r="N16" s="1896"/>
      <c r="O16" s="1897"/>
      <c r="P16" s="1896" t="s">
        <v>97</v>
      </c>
      <c r="Q16" s="1896"/>
      <c r="R16" s="1896"/>
      <c r="S16" s="1896"/>
      <c r="T16" s="1896"/>
      <c r="U16" s="1896"/>
      <c r="V16" s="1896"/>
      <c r="W16" s="1898" t="s">
        <v>98</v>
      </c>
      <c r="X16" s="1896"/>
      <c r="Y16" s="1896"/>
      <c r="Z16" s="1896"/>
      <c r="AA16" s="1896"/>
      <c r="AB16" s="1896"/>
      <c r="AC16" s="1896"/>
      <c r="AD16" s="1896"/>
      <c r="AE16" s="1897"/>
      <c r="AF16" s="1898" t="s">
        <v>245</v>
      </c>
      <c r="AG16" s="1896"/>
      <c r="AH16" s="1896"/>
      <c r="AI16" s="1896"/>
      <c r="AJ16" s="1897"/>
      <c r="AK16" s="1896" t="s">
        <v>282</v>
      </c>
      <c r="AL16" s="1896"/>
      <c r="AM16" s="1896"/>
      <c r="AN16" s="1896"/>
      <c r="AO16" s="1900" t="s">
        <v>6</v>
      </c>
      <c r="AP16" s="1901"/>
      <c r="AQ16" s="1901"/>
      <c r="AR16" s="1901"/>
      <c r="AS16" s="1901"/>
      <c r="AT16" s="1902"/>
    </row>
    <row r="17" spans="1:46" s="1188" customFormat="1" ht="21.75" customHeight="1">
      <c r="A17" s="1907"/>
      <c r="B17" s="1536"/>
      <c r="C17" s="1537"/>
      <c r="D17" s="1537"/>
      <c r="E17" s="1537"/>
      <c r="F17" s="1537"/>
      <c r="G17" s="1538" t="s">
        <v>248</v>
      </c>
      <c r="H17" s="1539"/>
      <c r="I17" s="1537"/>
      <c r="J17" s="1537"/>
      <c r="K17" s="1537"/>
      <c r="L17" s="1537"/>
      <c r="M17" s="1537"/>
      <c r="N17" s="1537"/>
      <c r="O17" s="1540"/>
      <c r="P17" s="1537"/>
      <c r="Q17" s="1537"/>
      <c r="R17" s="1537"/>
      <c r="S17" s="1537"/>
      <c r="T17" s="1537"/>
      <c r="U17" s="1537"/>
      <c r="V17" s="1537"/>
      <c r="W17" s="1536"/>
      <c r="X17" s="1537"/>
      <c r="Y17" s="1537"/>
      <c r="Z17" s="1537" t="s">
        <v>443</v>
      </c>
      <c r="AA17" s="1537" t="s">
        <v>443</v>
      </c>
      <c r="AB17" s="1545" t="s">
        <v>444</v>
      </c>
      <c r="AC17" s="1545" t="s">
        <v>444</v>
      </c>
      <c r="AD17" s="1598" t="s">
        <v>444</v>
      </c>
      <c r="AE17" s="1599"/>
      <c r="AF17" s="1536"/>
      <c r="AG17" s="1537"/>
      <c r="AH17" s="1537"/>
      <c r="AI17" s="1537"/>
      <c r="AJ17" s="1540"/>
      <c r="AK17" s="1537"/>
      <c r="AL17" s="1537"/>
      <c r="AM17" s="1537"/>
      <c r="AN17" s="1537"/>
      <c r="AO17" s="1541"/>
      <c r="AP17" s="1542"/>
      <c r="AQ17" s="1542"/>
      <c r="AR17" s="1542"/>
      <c r="AS17" s="1542"/>
      <c r="AT17" s="1543"/>
    </row>
    <row r="18" spans="1:46" s="1188" customFormat="1" ht="21.75" customHeight="1">
      <c r="A18" s="1907"/>
      <c r="B18" s="1544"/>
      <c r="C18" s="1542"/>
      <c r="D18" s="1542"/>
      <c r="E18" s="1542"/>
      <c r="F18" s="1542" t="s">
        <v>246</v>
      </c>
      <c r="G18" s="1545" t="s">
        <v>237</v>
      </c>
      <c r="H18" s="1547"/>
      <c r="I18" s="1542"/>
      <c r="J18" s="1542" t="s">
        <v>267</v>
      </c>
      <c r="K18" s="1542"/>
      <c r="L18" s="1545" t="s">
        <v>113</v>
      </c>
      <c r="M18" s="1545" t="s">
        <v>113</v>
      </c>
      <c r="N18" s="1545" t="s">
        <v>113</v>
      </c>
      <c r="O18" s="1600" t="s">
        <v>124</v>
      </c>
      <c r="P18" s="1542"/>
      <c r="Q18" s="1542" t="s">
        <v>267</v>
      </c>
      <c r="R18" s="1542"/>
      <c r="S18" s="1542"/>
      <c r="T18" s="1545" t="s">
        <v>127</v>
      </c>
      <c r="U18" s="1545" t="s">
        <v>442</v>
      </c>
      <c r="V18" s="1545" t="s">
        <v>442</v>
      </c>
      <c r="W18" s="1544"/>
      <c r="X18" s="1542" t="s">
        <v>267</v>
      </c>
      <c r="Y18" s="1542"/>
      <c r="Z18" s="1542"/>
      <c r="AA18" s="1542"/>
      <c r="AB18" s="1545" t="s">
        <v>293</v>
      </c>
      <c r="AC18" s="1545" t="s">
        <v>293</v>
      </c>
      <c r="AD18" s="1598" t="s">
        <v>139</v>
      </c>
      <c r="AE18" s="1600"/>
      <c r="AF18" s="1544"/>
      <c r="AG18" s="1542" t="s">
        <v>267</v>
      </c>
      <c r="AH18" s="1542"/>
      <c r="AI18" s="1545" t="s">
        <v>118</v>
      </c>
      <c r="AJ18" s="1600" t="s">
        <v>118</v>
      </c>
      <c r="AK18" s="1542"/>
      <c r="AL18" s="1542" t="s">
        <v>267</v>
      </c>
      <c r="AM18" s="1545" t="s">
        <v>289</v>
      </c>
      <c r="AN18" s="1542"/>
      <c r="AO18" s="1541"/>
      <c r="AP18" s="1542" t="s">
        <v>267</v>
      </c>
      <c r="AQ18" s="1542"/>
      <c r="AR18" s="1545" t="s">
        <v>219</v>
      </c>
      <c r="AS18" s="1545" t="s">
        <v>125</v>
      </c>
      <c r="AT18" s="1601" t="s">
        <v>298</v>
      </c>
    </row>
    <row r="19" spans="1:46" s="1188" customFormat="1" ht="21.75" customHeight="1" thickBot="1">
      <c r="A19" s="1907"/>
      <c r="B19" s="1549"/>
      <c r="C19" s="1550"/>
      <c r="D19" s="1550"/>
      <c r="E19" s="1550"/>
      <c r="F19" s="1554" t="s">
        <v>247</v>
      </c>
      <c r="G19" s="1550" t="s">
        <v>299</v>
      </c>
      <c r="H19" s="1552" t="s">
        <v>249</v>
      </c>
      <c r="I19" s="1553"/>
      <c r="J19" s="1554"/>
      <c r="K19" s="1554"/>
      <c r="L19" s="1550" t="s">
        <v>229</v>
      </c>
      <c r="M19" s="1550" t="s">
        <v>480</v>
      </c>
      <c r="N19" s="1550" t="s">
        <v>467</v>
      </c>
      <c r="O19" s="1555"/>
      <c r="P19" s="1553"/>
      <c r="Q19" s="1554"/>
      <c r="R19" s="1554"/>
      <c r="S19" s="1554"/>
      <c r="T19" s="1550"/>
      <c r="U19" s="1550" t="s">
        <v>435</v>
      </c>
      <c r="V19" s="1550" t="s">
        <v>434</v>
      </c>
      <c r="W19" s="1556"/>
      <c r="X19" s="1554"/>
      <c r="Y19" s="1557"/>
      <c r="Z19" s="1554" t="s">
        <v>292</v>
      </c>
      <c r="AA19" s="1554" t="s">
        <v>990</v>
      </c>
      <c r="AB19" s="1550" t="s">
        <v>292</v>
      </c>
      <c r="AC19" s="1550" t="s">
        <v>373</v>
      </c>
      <c r="AD19" s="1550"/>
      <c r="AE19" s="1555"/>
      <c r="AF19" s="1549"/>
      <c r="AG19" s="1554"/>
      <c r="AH19" s="1554"/>
      <c r="AI19" s="1550" t="s">
        <v>480</v>
      </c>
      <c r="AJ19" s="1555" t="s">
        <v>229</v>
      </c>
      <c r="AK19" s="1550"/>
      <c r="AL19" s="1554"/>
      <c r="AM19" s="1550"/>
      <c r="AN19" s="1550"/>
      <c r="AO19" s="1559"/>
      <c r="AP19" s="1554"/>
      <c r="AQ19" s="1554"/>
      <c r="AR19" s="1550"/>
      <c r="AS19" s="1550"/>
      <c r="AT19" s="1560"/>
    </row>
    <row r="20" spans="1:46" s="1188" customFormat="1" ht="19.5" customHeight="1">
      <c r="A20" s="1907"/>
      <c r="B20" s="1602"/>
      <c r="C20" s="1565"/>
      <c r="D20" s="1565"/>
      <c r="E20" s="1565"/>
      <c r="F20" s="1565"/>
      <c r="G20" s="1565"/>
      <c r="H20" s="1603"/>
      <c r="I20" s="1578"/>
      <c r="J20" s="1581"/>
      <c r="K20" s="1583"/>
      <c r="L20" s="1565"/>
      <c r="M20" s="1565"/>
      <c r="N20" s="1565"/>
      <c r="O20" s="1604"/>
      <c r="P20" s="1605"/>
      <c r="Q20" s="1565"/>
      <c r="R20" s="1562"/>
      <c r="S20" s="1565"/>
      <c r="T20" s="1565"/>
      <c r="U20" s="1565"/>
      <c r="V20" s="1565"/>
      <c r="W20" s="1606"/>
      <c r="X20" s="1607"/>
      <c r="Y20" s="1608"/>
      <c r="Z20" s="1581"/>
      <c r="AA20" s="1581"/>
      <c r="AB20" s="1565"/>
      <c r="AC20" s="1565"/>
      <c r="AD20" s="1565"/>
      <c r="AE20" s="1609"/>
      <c r="AF20" s="1602"/>
      <c r="AG20" s="1578"/>
      <c r="AH20" s="1610"/>
      <c r="AI20" s="1578"/>
      <c r="AJ20" s="1611"/>
      <c r="AK20" s="1565"/>
      <c r="AL20" s="1581"/>
      <c r="AM20" s="1565"/>
      <c r="AN20" s="1565"/>
      <c r="AO20" s="1612"/>
      <c r="AP20" s="1581"/>
      <c r="AQ20" s="1581"/>
      <c r="AR20" s="1565"/>
      <c r="AS20" s="1565"/>
      <c r="AT20" s="1580"/>
    </row>
    <row r="21" spans="1:48" s="1188" customFormat="1" ht="19.5" customHeight="1">
      <c r="A21" s="1907"/>
      <c r="B21" s="1561" t="s">
        <v>108</v>
      </c>
      <c r="C21" s="1565"/>
      <c r="D21" s="1565"/>
      <c r="E21" s="1565"/>
      <c r="F21" s="1565">
        <f aca="true" t="shared" si="16" ref="F21:F32">SUM(J21+Q21+X21+AG21+AL21)</f>
        <v>38</v>
      </c>
      <c r="G21" s="1565">
        <f>AP21</f>
        <v>3</v>
      </c>
      <c r="H21" s="1566">
        <f aca="true" t="shared" si="17" ref="H21:H32">SUM(F21+G21)</f>
        <v>41</v>
      </c>
      <c r="I21" s="1565" t="s">
        <v>108</v>
      </c>
      <c r="J21" s="1581">
        <f>SUM(L21+M21+N21+O21)</f>
        <v>10</v>
      </c>
      <c r="K21" s="1583"/>
      <c r="L21" s="1565">
        <f>Jan!$F186</f>
        <v>2</v>
      </c>
      <c r="M21" s="1565">
        <f>Jan!$F187</f>
        <v>6</v>
      </c>
      <c r="N21" s="1565">
        <f>Jan!$F188</f>
        <v>0</v>
      </c>
      <c r="O21" s="1609">
        <f>Jan!$F189</f>
        <v>2</v>
      </c>
      <c r="P21" s="1561" t="s">
        <v>108</v>
      </c>
      <c r="Q21" s="1581">
        <f>SUM(T21+U21+V21)</f>
        <v>7</v>
      </c>
      <c r="R21" s="1583"/>
      <c r="S21" s="1581"/>
      <c r="T21" s="1565">
        <f>Jan!$M$186</f>
        <v>0</v>
      </c>
      <c r="U21" s="1565">
        <f>Jan!$M$187</f>
        <v>7</v>
      </c>
      <c r="V21" s="1609">
        <f>Jan!$M$188</f>
        <v>0</v>
      </c>
      <c r="W21" s="1565" t="s">
        <v>108</v>
      </c>
      <c r="X21" s="1581">
        <f>SUM(Z21:AD21)</f>
        <v>13</v>
      </c>
      <c r="Y21" s="1583"/>
      <c r="Z21" s="1565">
        <f>Jan!$T$186</f>
        <v>2</v>
      </c>
      <c r="AA21" s="1565">
        <f>Jan!$T$187</f>
        <v>4</v>
      </c>
      <c r="AB21" s="1565">
        <f>Jan!$T$188</f>
        <v>4</v>
      </c>
      <c r="AC21" s="1565">
        <f>Jan!$T$189</f>
        <v>3</v>
      </c>
      <c r="AD21" s="1565">
        <f>Jan!$T$190</f>
        <v>0</v>
      </c>
      <c r="AE21" s="1613"/>
      <c r="AF21" s="1561" t="s">
        <v>108</v>
      </c>
      <c r="AG21" s="1581">
        <f>SUM(AI21+AJ21)</f>
        <v>6</v>
      </c>
      <c r="AH21" s="1583"/>
      <c r="AI21" s="1565">
        <f>Jan!$Z$186</f>
        <v>2</v>
      </c>
      <c r="AJ21" s="1609">
        <f>Jan!$Z$187</f>
        <v>4</v>
      </c>
      <c r="AK21" s="1565" t="s">
        <v>108</v>
      </c>
      <c r="AL21" s="1581">
        <f>SUM(AM21+AN21)</f>
        <v>2</v>
      </c>
      <c r="AM21" s="1565">
        <f>Jan!$AF$186</f>
        <v>2</v>
      </c>
      <c r="AN21" s="1609"/>
      <c r="AO21" s="1575" t="s">
        <v>108</v>
      </c>
      <c r="AP21" s="1581">
        <f>SUM(AR21:AT21)</f>
        <v>3</v>
      </c>
      <c r="AQ21" s="1576"/>
      <c r="AR21" s="1565"/>
      <c r="AS21" s="1565">
        <v>1</v>
      </c>
      <c r="AT21" s="1579">
        <v>2</v>
      </c>
      <c r="AV21" s="1565"/>
    </row>
    <row r="22" spans="1:48" s="1188" customFormat="1" ht="19.5" customHeight="1">
      <c r="A22" s="1907"/>
      <c r="B22" s="1561" t="s">
        <v>234</v>
      </c>
      <c r="C22" s="1565"/>
      <c r="D22" s="1565"/>
      <c r="E22" s="1565"/>
      <c r="F22" s="1565">
        <f t="shared" si="16"/>
        <v>35</v>
      </c>
      <c r="G22" s="1565">
        <f aca="true" t="shared" si="18" ref="G22:G32">AP22</f>
        <v>4</v>
      </c>
      <c r="H22" s="1566">
        <f t="shared" si="17"/>
        <v>39</v>
      </c>
      <c r="I22" s="1565" t="s">
        <v>234</v>
      </c>
      <c r="J22" s="1581">
        <f aca="true" t="shared" si="19" ref="J22:J32">SUM(L22+M22+N22+O22)</f>
        <v>11</v>
      </c>
      <c r="K22" s="1583"/>
      <c r="L22" s="1565">
        <f>Feb!$F$172</f>
        <v>1</v>
      </c>
      <c r="M22" s="1565">
        <f>Feb!$F$173</f>
        <v>6</v>
      </c>
      <c r="N22" s="1565">
        <f>Feb!$F$174</f>
        <v>0</v>
      </c>
      <c r="O22" s="1609">
        <f>Feb!$F$175</f>
        <v>4</v>
      </c>
      <c r="P22" s="1561" t="s">
        <v>234</v>
      </c>
      <c r="Q22" s="1581">
        <f aca="true" t="shared" si="20" ref="Q22:Q32">SUM(T22+U22+V22)</f>
        <v>6</v>
      </c>
      <c r="R22" s="1583"/>
      <c r="S22" s="1581"/>
      <c r="T22" s="1565">
        <f>Feb!$M$172</f>
        <v>0</v>
      </c>
      <c r="U22" s="1565">
        <f>Feb!$M$173</f>
        <v>6</v>
      </c>
      <c r="V22" s="1614">
        <f>Feb!$M$174</f>
        <v>0</v>
      </c>
      <c r="W22" s="1615" t="s">
        <v>234</v>
      </c>
      <c r="X22" s="1581">
        <f aca="true" t="shared" si="21" ref="X22:X32">SUM(Z22:AD22)</f>
        <v>11</v>
      </c>
      <c r="Y22" s="1583"/>
      <c r="Z22" s="1565">
        <f>Feb!T172</f>
        <v>5</v>
      </c>
      <c r="AA22" s="1565">
        <f>Feb!T173</f>
        <v>3</v>
      </c>
      <c r="AB22" s="1565">
        <f>Feb!T174</f>
        <v>1</v>
      </c>
      <c r="AC22" s="1565">
        <f>Feb!T175</f>
        <v>2</v>
      </c>
      <c r="AD22" s="1565">
        <f>Feb!T176</f>
        <v>0</v>
      </c>
      <c r="AE22" s="1613"/>
      <c r="AF22" s="1561" t="s">
        <v>234</v>
      </c>
      <c r="AG22" s="1581">
        <f aca="true" t="shared" si="22" ref="AG22:AG32">SUM(AI22+AJ22)</f>
        <v>5</v>
      </c>
      <c r="AH22" s="1583"/>
      <c r="AI22" s="1565">
        <f>Feb!Z172</f>
        <v>1</v>
      </c>
      <c r="AJ22" s="1609">
        <f>Feb!Z173</f>
        <v>4</v>
      </c>
      <c r="AK22" s="1565" t="s">
        <v>234</v>
      </c>
      <c r="AL22" s="1581">
        <f aca="true" t="shared" si="23" ref="AL22:AL32">SUM(AM22+AN22)</f>
        <v>2</v>
      </c>
      <c r="AM22" s="1565">
        <f>Feb!$AF$172</f>
        <v>2</v>
      </c>
      <c r="AN22" s="1609"/>
      <c r="AO22" s="1575" t="s">
        <v>234</v>
      </c>
      <c r="AP22" s="1581">
        <f aca="true" t="shared" si="24" ref="AP22:AP32">SUM(AR22:AT22)</f>
        <v>4</v>
      </c>
      <c r="AQ22" s="1576"/>
      <c r="AR22" s="1565"/>
      <c r="AS22" s="1565">
        <v>2</v>
      </c>
      <c r="AT22" s="1579">
        <v>2</v>
      </c>
      <c r="AV22" s="1565"/>
    </row>
    <row r="23" spans="1:48" s="1188" customFormat="1" ht="19.5" customHeight="1">
      <c r="A23" s="1907"/>
      <c r="B23" s="1561" t="s">
        <v>140</v>
      </c>
      <c r="C23" s="1565"/>
      <c r="D23" s="1565"/>
      <c r="E23" s="1565"/>
      <c r="F23" s="1565">
        <f t="shared" si="16"/>
        <v>40</v>
      </c>
      <c r="G23" s="1565">
        <f t="shared" si="18"/>
        <v>4</v>
      </c>
      <c r="H23" s="1566">
        <f t="shared" si="17"/>
        <v>44</v>
      </c>
      <c r="I23" s="1565" t="s">
        <v>140</v>
      </c>
      <c r="J23" s="1581">
        <f t="shared" si="19"/>
        <v>13</v>
      </c>
      <c r="K23" s="1583"/>
      <c r="L23" s="1565">
        <f>Mar!$F$165</f>
        <v>0</v>
      </c>
      <c r="M23" s="1565">
        <f>Mar!$F$166</f>
        <v>8</v>
      </c>
      <c r="N23" s="1565">
        <f>Mar!$F$167</f>
        <v>0</v>
      </c>
      <c r="O23" s="1609">
        <f>Mar!$F$168</f>
        <v>5</v>
      </c>
      <c r="P23" s="1561" t="s">
        <v>140</v>
      </c>
      <c r="Q23" s="1581">
        <f t="shared" si="20"/>
        <v>5</v>
      </c>
      <c r="R23" s="1583"/>
      <c r="S23" s="1581"/>
      <c r="T23" s="1565">
        <f>Mar!$M$165</f>
        <v>0</v>
      </c>
      <c r="U23" s="1565">
        <f>Mar!$M$166</f>
        <v>5</v>
      </c>
      <c r="V23" s="1609">
        <f>Mar!$M$167</f>
        <v>0</v>
      </c>
      <c r="W23" s="1565" t="s">
        <v>140</v>
      </c>
      <c r="X23" s="1581">
        <f t="shared" si="21"/>
        <v>13</v>
      </c>
      <c r="Y23" s="1583"/>
      <c r="Z23" s="1565">
        <f>Mar!T165</f>
        <v>4</v>
      </c>
      <c r="AA23" s="1565">
        <f>Mar!T166</f>
        <v>4</v>
      </c>
      <c r="AB23" s="1565">
        <f>Mar!T167</f>
        <v>2</v>
      </c>
      <c r="AC23" s="1565">
        <f>Mar!T168</f>
        <v>2</v>
      </c>
      <c r="AD23" s="1565">
        <f>Mar!T169</f>
        <v>1</v>
      </c>
      <c r="AE23" s="1613"/>
      <c r="AF23" s="1561" t="s">
        <v>140</v>
      </c>
      <c r="AG23" s="1581">
        <f t="shared" si="22"/>
        <v>7</v>
      </c>
      <c r="AH23" s="1583"/>
      <c r="AI23" s="1565">
        <f>Mar!Z165</f>
        <v>2</v>
      </c>
      <c r="AJ23" s="1609">
        <f>Mar!Z166</f>
        <v>5</v>
      </c>
      <c r="AK23" s="1565" t="s">
        <v>140</v>
      </c>
      <c r="AL23" s="1581">
        <f t="shared" si="23"/>
        <v>2</v>
      </c>
      <c r="AM23" s="1565">
        <f>Mar!$AF$165</f>
        <v>2</v>
      </c>
      <c r="AN23" s="1609"/>
      <c r="AO23" s="1575" t="s">
        <v>140</v>
      </c>
      <c r="AP23" s="1581">
        <f t="shared" si="24"/>
        <v>4</v>
      </c>
      <c r="AQ23" s="1576"/>
      <c r="AR23" s="1565">
        <v>1</v>
      </c>
      <c r="AS23" s="1565">
        <v>2</v>
      </c>
      <c r="AT23" s="1579">
        <v>1</v>
      </c>
      <c r="AV23" s="1565"/>
    </row>
    <row r="24" spans="1:48" s="1188" customFormat="1" ht="19.5" customHeight="1">
      <c r="A24" s="1907"/>
      <c r="B24" s="1561" t="s">
        <v>235</v>
      </c>
      <c r="C24" s="1565"/>
      <c r="D24" s="1565"/>
      <c r="E24" s="1565"/>
      <c r="F24" s="1565">
        <f t="shared" si="16"/>
        <v>39</v>
      </c>
      <c r="G24" s="1565">
        <f t="shared" si="18"/>
        <v>10</v>
      </c>
      <c r="H24" s="1566">
        <f t="shared" si="17"/>
        <v>49</v>
      </c>
      <c r="I24" s="1565" t="s">
        <v>235</v>
      </c>
      <c r="J24" s="1581">
        <f t="shared" si="19"/>
        <v>11</v>
      </c>
      <c r="K24" s="1583"/>
      <c r="L24" s="1565">
        <f>Apr!$F$150</f>
        <v>2</v>
      </c>
      <c r="M24" s="1565">
        <f>Apr!$F$151</f>
        <v>5</v>
      </c>
      <c r="N24" s="1565">
        <f>Apr!$F$152</f>
        <v>0</v>
      </c>
      <c r="O24" s="1609">
        <f>Apr!$F$153</f>
        <v>4</v>
      </c>
      <c r="P24" s="1561" t="s">
        <v>235</v>
      </c>
      <c r="Q24" s="1581">
        <f t="shared" si="20"/>
        <v>8</v>
      </c>
      <c r="R24" s="1583"/>
      <c r="S24" s="1581"/>
      <c r="T24" s="1565">
        <f>Apr!$M$150</f>
        <v>0</v>
      </c>
      <c r="U24" s="1565">
        <f>Apr!$M$151</f>
        <v>8</v>
      </c>
      <c r="V24" s="1609">
        <f>Apr!$M$152</f>
        <v>0</v>
      </c>
      <c r="W24" s="1565" t="s">
        <v>235</v>
      </c>
      <c r="X24" s="1581">
        <f t="shared" si="21"/>
        <v>13</v>
      </c>
      <c r="Y24" s="1583"/>
      <c r="Z24" s="1565">
        <f>Apr!T150</f>
        <v>4</v>
      </c>
      <c r="AA24" s="1565">
        <f>Apr!T151</f>
        <v>4</v>
      </c>
      <c r="AB24" s="1565">
        <f>Apr!T152</f>
        <v>3</v>
      </c>
      <c r="AC24" s="1565">
        <f>Apr!T153</f>
        <v>2</v>
      </c>
      <c r="AD24" s="1565">
        <f>Apr!T154</f>
        <v>0</v>
      </c>
      <c r="AE24" s="1613"/>
      <c r="AF24" s="1561" t="s">
        <v>235</v>
      </c>
      <c r="AG24" s="1581">
        <f t="shared" si="22"/>
        <v>5</v>
      </c>
      <c r="AH24" s="1583"/>
      <c r="AI24" s="1565">
        <f>Apr!Z150</f>
        <v>1</v>
      </c>
      <c r="AJ24" s="1609">
        <f>Apr!Z151</f>
        <v>4</v>
      </c>
      <c r="AK24" s="1565" t="s">
        <v>235</v>
      </c>
      <c r="AL24" s="1581">
        <f t="shared" si="23"/>
        <v>2</v>
      </c>
      <c r="AM24" s="1565">
        <f>Apr!$AF$150</f>
        <v>2</v>
      </c>
      <c r="AN24" s="1609"/>
      <c r="AO24" s="1575" t="s">
        <v>235</v>
      </c>
      <c r="AP24" s="1581">
        <f t="shared" si="24"/>
        <v>10</v>
      </c>
      <c r="AQ24" s="1576"/>
      <c r="AR24" s="1565">
        <v>5</v>
      </c>
      <c r="AS24" s="1565">
        <v>3</v>
      </c>
      <c r="AT24" s="1579">
        <v>2</v>
      </c>
      <c r="AV24" s="1565"/>
    </row>
    <row r="25" spans="1:48" s="1188" customFormat="1" ht="19.5" customHeight="1">
      <c r="A25" s="1907"/>
      <c r="B25" s="1561" t="s">
        <v>153</v>
      </c>
      <c r="C25" s="1565"/>
      <c r="D25" s="1565"/>
      <c r="E25" s="1565"/>
      <c r="F25" s="1565">
        <f t="shared" si="16"/>
        <v>36</v>
      </c>
      <c r="G25" s="1565">
        <f t="shared" si="18"/>
        <v>9</v>
      </c>
      <c r="H25" s="1566">
        <f t="shared" si="17"/>
        <v>45</v>
      </c>
      <c r="I25" s="1565" t="s">
        <v>153</v>
      </c>
      <c r="J25" s="1581">
        <f t="shared" si="19"/>
        <v>8</v>
      </c>
      <c r="K25" s="1583"/>
      <c r="L25" s="1565">
        <f>May!$F$155</f>
        <v>1</v>
      </c>
      <c r="M25" s="1565">
        <f>May!$F$156</f>
        <v>3</v>
      </c>
      <c r="N25" s="1565">
        <f>May!$F$157</f>
        <v>1</v>
      </c>
      <c r="O25" s="1609">
        <f>May!$F$158</f>
        <v>3</v>
      </c>
      <c r="P25" s="1561" t="s">
        <v>153</v>
      </c>
      <c r="Q25" s="1581">
        <f t="shared" si="20"/>
        <v>6</v>
      </c>
      <c r="R25" s="1583"/>
      <c r="S25" s="1581"/>
      <c r="T25" s="1565">
        <f>May!$M$155</f>
        <v>0</v>
      </c>
      <c r="U25" s="1565">
        <f>May!$M$156</f>
        <v>4</v>
      </c>
      <c r="V25" s="1609">
        <f>May!$M$157</f>
        <v>2</v>
      </c>
      <c r="W25" s="1565" t="s">
        <v>153</v>
      </c>
      <c r="X25" s="1581">
        <f t="shared" si="21"/>
        <v>13</v>
      </c>
      <c r="Y25" s="1583"/>
      <c r="Z25" s="1565">
        <f>May!T155</f>
        <v>3</v>
      </c>
      <c r="AA25" s="1565">
        <f>May!T156</f>
        <v>3</v>
      </c>
      <c r="AB25" s="1565">
        <f>May!T157</f>
        <v>4</v>
      </c>
      <c r="AC25" s="1565">
        <f>May!T158</f>
        <v>3</v>
      </c>
      <c r="AD25" s="1565">
        <f>May!T159</f>
        <v>0</v>
      </c>
      <c r="AE25" s="1613"/>
      <c r="AF25" s="1561" t="s">
        <v>153</v>
      </c>
      <c r="AG25" s="1581">
        <f t="shared" si="22"/>
        <v>6</v>
      </c>
      <c r="AH25" s="1583"/>
      <c r="AI25" s="1565">
        <f>May!Z155</f>
        <v>3</v>
      </c>
      <c r="AJ25" s="1609">
        <f>May!Z156</f>
        <v>3</v>
      </c>
      <c r="AK25" s="1565" t="s">
        <v>153</v>
      </c>
      <c r="AL25" s="1581">
        <f t="shared" si="23"/>
        <v>3</v>
      </c>
      <c r="AM25" s="1565">
        <f>May!AF155</f>
        <v>3</v>
      </c>
      <c r="AN25" s="1609"/>
      <c r="AO25" s="1575" t="s">
        <v>153</v>
      </c>
      <c r="AP25" s="1581">
        <f t="shared" si="24"/>
        <v>9</v>
      </c>
      <c r="AQ25" s="1576"/>
      <c r="AR25" s="1565">
        <v>4</v>
      </c>
      <c r="AS25" s="1565">
        <v>2</v>
      </c>
      <c r="AT25" s="1579">
        <v>3</v>
      </c>
      <c r="AV25" s="1565"/>
    </row>
    <row r="26" spans="1:48" s="1188" customFormat="1" ht="19.5" customHeight="1">
      <c r="A26" s="1907"/>
      <c r="B26" s="1561" t="s">
        <v>224</v>
      </c>
      <c r="C26" s="1565"/>
      <c r="D26" s="1565"/>
      <c r="E26" s="1565"/>
      <c r="F26" s="1565">
        <f t="shared" si="16"/>
        <v>35</v>
      </c>
      <c r="G26" s="1565">
        <f t="shared" si="18"/>
        <v>8</v>
      </c>
      <c r="H26" s="1566">
        <f t="shared" si="17"/>
        <v>43</v>
      </c>
      <c r="I26" s="1565" t="s">
        <v>224</v>
      </c>
      <c r="J26" s="1581">
        <f t="shared" si="19"/>
        <v>8</v>
      </c>
      <c r="K26" s="1583"/>
      <c r="L26" s="1565">
        <f>Jun!$F$173</f>
        <v>1</v>
      </c>
      <c r="M26" s="1565">
        <f>Jun!$F$174</f>
        <v>1</v>
      </c>
      <c r="N26" s="1565">
        <f>Jun!$F$175</f>
        <v>3</v>
      </c>
      <c r="O26" s="1609">
        <f>Jun!$F$176</f>
        <v>3</v>
      </c>
      <c r="P26" s="1561" t="s">
        <v>224</v>
      </c>
      <c r="Q26" s="1581">
        <f t="shared" si="20"/>
        <v>6</v>
      </c>
      <c r="R26" s="1583"/>
      <c r="S26" s="1581"/>
      <c r="T26" s="1565">
        <f>Jun!$M$173</f>
        <v>0</v>
      </c>
      <c r="U26" s="1565">
        <f>Jun!$M$174</f>
        <v>0</v>
      </c>
      <c r="V26" s="1609">
        <f>Jun!$M$175</f>
        <v>6</v>
      </c>
      <c r="W26" s="1565" t="s">
        <v>224</v>
      </c>
      <c r="X26" s="1581">
        <f t="shared" si="21"/>
        <v>12</v>
      </c>
      <c r="Y26" s="1583"/>
      <c r="Z26" s="1565">
        <f>Jun!T173</f>
        <v>3</v>
      </c>
      <c r="AA26" s="1565">
        <f>Jun!T174</f>
        <v>2</v>
      </c>
      <c r="AB26" s="1565">
        <f>Jun!T175</f>
        <v>3</v>
      </c>
      <c r="AC26" s="1565">
        <f>Jun!T176</f>
        <v>4</v>
      </c>
      <c r="AD26" s="1565">
        <f>Jun!T177</f>
        <v>0</v>
      </c>
      <c r="AE26" s="1613"/>
      <c r="AF26" s="1561" t="s">
        <v>224</v>
      </c>
      <c r="AG26" s="1581">
        <f t="shared" si="22"/>
        <v>6</v>
      </c>
      <c r="AH26" s="1583"/>
      <c r="AI26" s="1565">
        <f>Jun!Z173</f>
        <v>2</v>
      </c>
      <c r="AJ26" s="1609">
        <f>Jun!Z174</f>
        <v>4</v>
      </c>
      <c r="AK26" s="1565" t="s">
        <v>224</v>
      </c>
      <c r="AL26" s="1581">
        <f t="shared" si="23"/>
        <v>3</v>
      </c>
      <c r="AM26" s="1565">
        <f>Jun!$AF$173</f>
        <v>3</v>
      </c>
      <c r="AN26" s="1609"/>
      <c r="AO26" s="1575" t="s">
        <v>224</v>
      </c>
      <c r="AP26" s="1581">
        <f t="shared" si="24"/>
        <v>8</v>
      </c>
      <c r="AQ26" s="1576"/>
      <c r="AR26" s="1565">
        <v>4</v>
      </c>
      <c r="AS26" s="1565">
        <v>2</v>
      </c>
      <c r="AT26" s="1579">
        <v>2</v>
      </c>
      <c r="AV26" s="1565"/>
    </row>
    <row r="27" spans="1:48" s="1188" customFormat="1" ht="19.5" customHeight="1">
      <c r="A27" s="1907"/>
      <c r="B27" s="1561" t="s">
        <v>239</v>
      </c>
      <c r="C27" s="1565"/>
      <c r="D27" s="1565"/>
      <c r="E27" s="1565"/>
      <c r="F27" s="1565">
        <f t="shared" si="16"/>
        <v>38</v>
      </c>
      <c r="G27" s="1565">
        <f t="shared" si="18"/>
        <v>9</v>
      </c>
      <c r="H27" s="1566">
        <f t="shared" si="17"/>
        <v>47</v>
      </c>
      <c r="I27" s="1565" t="s">
        <v>239</v>
      </c>
      <c r="J27" s="1581">
        <f t="shared" si="19"/>
        <v>10</v>
      </c>
      <c r="K27" s="1583"/>
      <c r="L27" s="1565">
        <f>Jul!$F$175</f>
        <v>0</v>
      </c>
      <c r="M27" s="1565">
        <f>Jul!$F$176</f>
        <v>2</v>
      </c>
      <c r="N27" s="1565">
        <f>Jul!$F$177</f>
        <v>4</v>
      </c>
      <c r="O27" s="1609">
        <f>Jul!$F$178</f>
        <v>4</v>
      </c>
      <c r="P27" s="1561" t="s">
        <v>239</v>
      </c>
      <c r="Q27" s="1581">
        <f t="shared" si="20"/>
        <v>7</v>
      </c>
      <c r="R27" s="1583"/>
      <c r="S27" s="1581"/>
      <c r="T27" s="1565">
        <f>Jul!$M$175</f>
        <v>0</v>
      </c>
      <c r="U27" s="1565">
        <f>Jul!$M$176</f>
        <v>0</v>
      </c>
      <c r="V27" s="1609">
        <f>Jul!$M$177</f>
        <v>7</v>
      </c>
      <c r="W27" s="1565" t="s">
        <v>239</v>
      </c>
      <c r="X27" s="1581">
        <f t="shared" si="21"/>
        <v>12</v>
      </c>
      <c r="Y27" s="1583"/>
      <c r="Z27" s="1565">
        <f>Jul!T175</f>
        <v>3</v>
      </c>
      <c r="AA27" s="1565">
        <f>Jul!T176</f>
        <v>3</v>
      </c>
      <c r="AB27" s="1565">
        <f>Jul!T177</f>
        <v>3</v>
      </c>
      <c r="AC27" s="1565">
        <f>Jul!T178</f>
        <v>3</v>
      </c>
      <c r="AD27" s="1565">
        <f>Jul!T179</f>
        <v>0</v>
      </c>
      <c r="AE27" s="1613"/>
      <c r="AF27" s="1561" t="s">
        <v>239</v>
      </c>
      <c r="AG27" s="1581">
        <f t="shared" si="22"/>
        <v>6</v>
      </c>
      <c r="AH27" s="1583"/>
      <c r="AI27" s="1565">
        <f>Jul!Z175</f>
        <v>3</v>
      </c>
      <c r="AJ27" s="1609">
        <f>Jul!Z176</f>
        <v>3</v>
      </c>
      <c r="AK27" s="1565" t="s">
        <v>239</v>
      </c>
      <c r="AL27" s="1581">
        <f t="shared" si="23"/>
        <v>3</v>
      </c>
      <c r="AM27" s="1565">
        <f>Jul!$AF$175</f>
        <v>3</v>
      </c>
      <c r="AN27" s="1609"/>
      <c r="AO27" s="1575" t="s">
        <v>239</v>
      </c>
      <c r="AP27" s="1581">
        <f t="shared" si="24"/>
        <v>9</v>
      </c>
      <c r="AQ27" s="1576"/>
      <c r="AR27" s="1565">
        <v>5</v>
      </c>
      <c r="AS27" s="1565">
        <v>2</v>
      </c>
      <c r="AT27" s="1579">
        <v>2</v>
      </c>
      <c r="AV27" s="1565"/>
    </row>
    <row r="28" spans="1:48" s="1188" customFormat="1" ht="19.5" customHeight="1">
      <c r="A28" s="1907"/>
      <c r="B28" s="1561" t="s">
        <v>177</v>
      </c>
      <c r="C28" s="1565"/>
      <c r="D28" s="1565"/>
      <c r="E28" s="1565"/>
      <c r="F28" s="1565">
        <f t="shared" si="16"/>
        <v>34</v>
      </c>
      <c r="G28" s="1565">
        <f t="shared" si="18"/>
        <v>3</v>
      </c>
      <c r="H28" s="1566">
        <f t="shared" si="17"/>
        <v>37</v>
      </c>
      <c r="I28" s="1565" t="s">
        <v>177</v>
      </c>
      <c r="J28" s="1581">
        <f t="shared" si="19"/>
        <v>8</v>
      </c>
      <c r="K28" s="1583"/>
      <c r="L28" s="1565">
        <f>Aug!$F$177</f>
        <v>0</v>
      </c>
      <c r="M28" s="1565">
        <f>Aug!$F$178</f>
        <v>4</v>
      </c>
      <c r="N28" s="1565">
        <f>Aug!$F$179</f>
        <v>0</v>
      </c>
      <c r="O28" s="1609">
        <f>Aug!$F$180</f>
        <v>4</v>
      </c>
      <c r="P28" s="1561" t="s">
        <v>177</v>
      </c>
      <c r="Q28" s="1581">
        <f t="shared" si="20"/>
        <v>6</v>
      </c>
      <c r="R28" s="1583"/>
      <c r="S28" s="1581"/>
      <c r="T28" s="1565">
        <f>Aug!$M$177</f>
        <v>0</v>
      </c>
      <c r="U28" s="1565">
        <f>Aug!$M$178</f>
        <v>0</v>
      </c>
      <c r="V28" s="1609">
        <f>Aug!$M$179</f>
        <v>6</v>
      </c>
      <c r="W28" s="1565" t="s">
        <v>177</v>
      </c>
      <c r="X28" s="1581">
        <f t="shared" si="21"/>
        <v>11</v>
      </c>
      <c r="Y28" s="1583"/>
      <c r="Z28" s="1565">
        <f>Aug!T177</f>
        <v>3</v>
      </c>
      <c r="AA28" s="1565">
        <f>Aug!T178</f>
        <v>3</v>
      </c>
      <c r="AB28" s="1565">
        <f>Aug!T179</f>
        <v>3</v>
      </c>
      <c r="AC28" s="1565">
        <f>Aug!T180</f>
        <v>2</v>
      </c>
      <c r="AD28" s="1565">
        <f>Aug!T181</f>
        <v>0</v>
      </c>
      <c r="AE28" s="1613"/>
      <c r="AF28" s="1561" t="s">
        <v>177</v>
      </c>
      <c r="AG28" s="1581">
        <f t="shared" si="22"/>
        <v>6</v>
      </c>
      <c r="AH28" s="1583"/>
      <c r="AI28" s="1565">
        <f>Aug!Z177</f>
        <v>2</v>
      </c>
      <c r="AJ28" s="1609">
        <f>Aug!Z178</f>
        <v>4</v>
      </c>
      <c r="AK28" s="1565" t="s">
        <v>177</v>
      </c>
      <c r="AL28" s="1581">
        <f t="shared" si="23"/>
        <v>3</v>
      </c>
      <c r="AM28" s="1565">
        <f>Aug!$AF$177</f>
        <v>3</v>
      </c>
      <c r="AN28" s="1609"/>
      <c r="AO28" s="1575" t="s">
        <v>177</v>
      </c>
      <c r="AP28" s="1581">
        <f t="shared" si="24"/>
        <v>3</v>
      </c>
      <c r="AQ28" s="1576"/>
      <c r="AR28" s="1565">
        <v>3</v>
      </c>
      <c r="AS28" s="1565">
        <v>0</v>
      </c>
      <c r="AT28" s="1579">
        <v>0</v>
      </c>
      <c r="AV28" s="1565"/>
    </row>
    <row r="29" spans="1:48" s="1188" customFormat="1" ht="19.5" customHeight="1">
      <c r="A29" s="1907"/>
      <c r="B29" s="1561" t="s">
        <v>236</v>
      </c>
      <c r="C29" s="1565"/>
      <c r="D29" s="1565"/>
      <c r="E29" s="1565"/>
      <c r="F29" s="1565">
        <f t="shared" si="16"/>
        <v>36</v>
      </c>
      <c r="G29" s="1565">
        <f t="shared" si="18"/>
        <v>9</v>
      </c>
      <c r="H29" s="1566">
        <f t="shared" si="17"/>
        <v>45</v>
      </c>
      <c r="I29" s="1565" t="s">
        <v>236</v>
      </c>
      <c r="J29" s="1581">
        <f t="shared" si="19"/>
        <v>7</v>
      </c>
      <c r="K29" s="1583"/>
      <c r="L29" s="1565">
        <f>Sep!$F$173</f>
        <v>0</v>
      </c>
      <c r="M29" s="1565">
        <f>Sep!$F$174</f>
        <v>2</v>
      </c>
      <c r="N29" s="1565">
        <f>Sep!$F$175</f>
        <v>0</v>
      </c>
      <c r="O29" s="1609">
        <f>Sep!$F$176</f>
        <v>5</v>
      </c>
      <c r="P29" s="1561" t="s">
        <v>236</v>
      </c>
      <c r="Q29" s="1581">
        <f t="shared" si="20"/>
        <v>7</v>
      </c>
      <c r="R29" s="1583"/>
      <c r="S29" s="1581"/>
      <c r="T29" s="1565">
        <f>Sep!$M$173</f>
        <v>6</v>
      </c>
      <c r="U29" s="1565">
        <f>Sep!$M$174</f>
        <v>0</v>
      </c>
      <c r="V29" s="1609">
        <f>Sep!$M$175</f>
        <v>1</v>
      </c>
      <c r="W29" s="1565" t="s">
        <v>236</v>
      </c>
      <c r="X29" s="1581">
        <f t="shared" si="21"/>
        <v>13</v>
      </c>
      <c r="Y29" s="1583"/>
      <c r="Z29" s="1565">
        <f>Sep!T173</f>
        <v>5</v>
      </c>
      <c r="AA29" s="1565">
        <f>Sep!T174</f>
        <v>0</v>
      </c>
      <c r="AB29" s="1565">
        <f>Sep!T175</f>
        <v>4</v>
      </c>
      <c r="AC29" s="1565">
        <f>Sep!T176</f>
        <v>4</v>
      </c>
      <c r="AD29" s="1565">
        <f>Sep!T177</f>
        <v>0</v>
      </c>
      <c r="AE29" s="1613"/>
      <c r="AF29" s="1561" t="s">
        <v>236</v>
      </c>
      <c r="AG29" s="1581">
        <f t="shared" si="22"/>
        <v>6</v>
      </c>
      <c r="AH29" s="1583"/>
      <c r="AI29" s="1565">
        <f>Sep!Z173</f>
        <v>6</v>
      </c>
      <c r="AJ29" s="1609">
        <f>Sep!Z174</f>
        <v>0</v>
      </c>
      <c r="AK29" s="1565" t="s">
        <v>236</v>
      </c>
      <c r="AL29" s="1581">
        <f t="shared" si="23"/>
        <v>3</v>
      </c>
      <c r="AM29" s="1565">
        <f>Sep!$AF$173</f>
        <v>3</v>
      </c>
      <c r="AN29" s="1609"/>
      <c r="AO29" s="1575" t="s">
        <v>236</v>
      </c>
      <c r="AP29" s="1581">
        <f t="shared" si="24"/>
        <v>9</v>
      </c>
      <c r="AQ29" s="1576"/>
      <c r="AR29" s="1565">
        <v>5</v>
      </c>
      <c r="AS29" s="1565">
        <v>2</v>
      </c>
      <c r="AT29" s="1579">
        <v>2</v>
      </c>
      <c r="AV29" s="1565"/>
    </row>
    <row r="30" spans="1:48" s="1188" customFormat="1" ht="19.5" customHeight="1">
      <c r="A30" s="1907"/>
      <c r="B30" s="1561" t="s">
        <v>203</v>
      </c>
      <c r="C30" s="1565"/>
      <c r="D30" s="1565"/>
      <c r="E30" s="1565"/>
      <c r="F30" s="1565">
        <f t="shared" si="16"/>
        <v>38</v>
      </c>
      <c r="G30" s="1565">
        <f t="shared" si="18"/>
        <v>9</v>
      </c>
      <c r="H30" s="1566">
        <f t="shared" si="17"/>
        <v>47</v>
      </c>
      <c r="I30" s="1565" t="s">
        <v>203</v>
      </c>
      <c r="J30" s="1581">
        <f t="shared" si="19"/>
        <v>7</v>
      </c>
      <c r="K30" s="1583"/>
      <c r="L30" s="1565">
        <f>Oct!$F$163</f>
        <v>2</v>
      </c>
      <c r="M30" s="1565">
        <f>Oct!$F$164</f>
        <v>5</v>
      </c>
      <c r="N30" s="1565">
        <f>Oct!$F$165</f>
        <v>0</v>
      </c>
      <c r="O30" s="1609">
        <f>Oct!$F$166</f>
        <v>0</v>
      </c>
      <c r="P30" s="1561" t="s">
        <v>203</v>
      </c>
      <c r="Q30" s="1581">
        <f t="shared" si="20"/>
        <v>8</v>
      </c>
      <c r="R30" s="1583"/>
      <c r="S30" s="1581"/>
      <c r="T30" s="1565">
        <f>Oct!$M$163</f>
        <v>4</v>
      </c>
      <c r="U30" s="1565">
        <f>Oct!$M$164</f>
        <v>0</v>
      </c>
      <c r="V30" s="1609">
        <f>Oct!$M$165</f>
        <v>4</v>
      </c>
      <c r="W30" s="1565" t="s">
        <v>203</v>
      </c>
      <c r="X30" s="1581">
        <f t="shared" si="21"/>
        <v>13</v>
      </c>
      <c r="Y30" s="1583"/>
      <c r="Z30" s="1565">
        <f>Oct!T163</f>
        <v>6</v>
      </c>
      <c r="AA30" s="1565">
        <f>Oct!T164</f>
        <v>1</v>
      </c>
      <c r="AB30" s="1565">
        <f>Oct!T165</f>
        <v>2</v>
      </c>
      <c r="AC30" s="1565">
        <f>Oct!T166</f>
        <v>3</v>
      </c>
      <c r="AD30" s="1565">
        <f>Oct!T167</f>
        <v>1</v>
      </c>
      <c r="AE30" s="1613"/>
      <c r="AF30" s="1561" t="s">
        <v>203</v>
      </c>
      <c r="AG30" s="1581">
        <f t="shared" si="22"/>
        <v>6</v>
      </c>
      <c r="AH30" s="1583"/>
      <c r="AI30" s="1565">
        <f>Oct!Z163</f>
        <v>4</v>
      </c>
      <c r="AJ30" s="1609">
        <f>Oct!Z164</f>
        <v>2</v>
      </c>
      <c r="AK30" s="1565" t="s">
        <v>203</v>
      </c>
      <c r="AL30" s="1581">
        <f t="shared" si="23"/>
        <v>4</v>
      </c>
      <c r="AM30" s="1565">
        <f>Oct!$AF$163</f>
        <v>4</v>
      </c>
      <c r="AN30" s="1609"/>
      <c r="AO30" s="1575" t="s">
        <v>203</v>
      </c>
      <c r="AP30" s="1581">
        <f t="shared" si="24"/>
        <v>9</v>
      </c>
      <c r="AQ30" s="1576"/>
      <c r="AR30" s="1565">
        <v>4</v>
      </c>
      <c r="AS30" s="1565">
        <v>2</v>
      </c>
      <c r="AT30" s="1579">
        <v>3</v>
      </c>
      <c r="AV30" s="1565"/>
    </row>
    <row r="31" spans="1:48" s="1188" customFormat="1" ht="19.5" customHeight="1">
      <c r="A31" s="1907"/>
      <c r="B31" s="1561" t="s">
        <v>188</v>
      </c>
      <c r="C31" s="1565"/>
      <c r="D31" s="1565"/>
      <c r="E31" s="1565"/>
      <c r="F31" s="1565">
        <f t="shared" si="16"/>
        <v>36</v>
      </c>
      <c r="G31" s="1565">
        <f>AP31</f>
        <v>8</v>
      </c>
      <c r="H31" s="1566">
        <f t="shared" si="17"/>
        <v>44</v>
      </c>
      <c r="I31" s="1565" t="s">
        <v>188</v>
      </c>
      <c r="J31" s="1581">
        <f t="shared" si="19"/>
        <v>7</v>
      </c>
      <c r="K31" s="1583"/>
      <c r="L31" s="1565">
        <f>Nov!$F$183</f>
        <v>2</v>
      </c>
      <c r="M31" s="1565">
        <f>Nov!$F$184</f>
        <v>5</v>
      </c>
      <c r="N31" s="1565">
        <f>Nov!$F$185</f>
        <v>0</v>
      </c>
      <c r="O31" s="1609">
        <f>Nov!$F$186</f>
        <v>0</v>
      </c>
      <c r="P31" s="1561" t="s">
        <v>188</v>
      </c>
      <c r="Q31" s="1581">
        <f t="shared" si="20"/>
        <v>8</v>
      </c>
      <c r="R31" s="1583"/>
      <c r="S31" s="1581"/>
      <c r="T31" s="1565">
        <f>Nov!$M$183</f>
        <v>0</v>
      </c>
      <c r="U31" s="1565">
        <f>Nov!$M$184</f>
        <v>0</v>
      </c>
      <c r="V31" s="1609">
        <f>Nov!$M$185</f>
        <v>8</v>
      </c>
      <c r="W31" s="1565" t="s">
        <v>188</v>
      </c>
      <c r="X31" s="1581">
        <f t="shared" si="21"/>
        <v>13</v>
      </c>
      <c r="Y31" s="1583"/>
      <c r="Z31" s="1565">
        <f>Nov!T183</f>
        <v>2</v>
      </c>
      <c r="AA31" s="1565">
        <f>Nov!T184</f>
        <v>3</v>
      </c>
      <c r="AB31" s="1565">
        <f>Nov!T185</f>
        <v>0</v>
      </c>
      <c r="AC31" s="1565">
        <f>Nov!T186</f>
        <v>3</v>
      </c>
      <c r="AD31" s="1565">
        <f>Nov!T187</f>
        <v>5</v>
      </c>
      <c r="AE31" s="1613"/>
      <c r="AF31" s="1561" t="s">
        <v>188</v>
      </c>
      <c r="AG31" s="1581">
        <f t="shared" si="22"/>
        <v>5</v>
      </c>
      <c r="AH31" s="1583"/>
      <c r="AI31" s="1565">
        <f>Nov!Z183</f>
        <v>3</v>
      </c>
      <c r="AJ31" s="1609">
        <f>Nov!Z184</f>
        <v>2</v>
      </c>
      <c r="AK31" s="1565" t="s">
        <v>188</v>
      </c>
      <c r="AL31" s="1581">
        <f t="shared" si="23"/>
        <v>3</v>
      </c>
      <c r="AM31" s="1565">
        <f>Nov!$AF$183</f>
        <v>3</v>
      </c>
      <c r="AN31" s="1609"/>
      <c r="AO31" s="1575" t="s">
        <v>188</v>
      </c>
      <c r="AP31" s="1581">
        <f t="shared" si="24"/>
        <v>8</v>
      </c>
      <c r="AQ31" s="1576"/>
      <c r="AR31" s="1565">
        <v>4</v>
      </c>
      <c r="AS31" s="1565">
        <v>2</v>
      </c>
      <c r="AT31" s="1579">
        <v>2</v>
      </c>
      <c r="AV31" s="1565"/>
    </row>
    <row r="32" spans="1:48" s="1188" customFormat="1" ht="19.5" customHeight="1">
      <c r="A32" s="1907"/>
      <c r="B32" s="1561" t="s">
        <v>240</v>
      </c>
      <c r="C32" s="1565"/>
      <c r="D32" s="1565"/>
      <c r="E32" s="1565"/>
      <c r="F32" s="1565">
        <f t="shared" si="16"/>
        <v>41</v>
      </c>
      <c r="G32" s="1565">
        <f t="shared" si="18"/>
        <v>5</v>
      </c>
      <c r="H32" s="1566">
        <f t="shared" si="17"/>
        <v>46</v>
      </c>
      <c r="I32" s="1565" t="s">
        <v>240</v>
      </c>
      <c r="J32" s="1581">
        <f t="shared" si="19"/>
        <v>14</v>
      </c>
      <c r="K32" s="1583"/>
      <c r="L32" s="1565">
        <f>Dec!$F$170</f>
        <v>4</v>
      </c>
      <c r="M32" s="1565">
        <f>Dec!$F$171</f>
        <v>5</v>
      </c>
      <c r="N32" s="1565">
        <f>Dec!$F$172</f>
        <v>0</v>
      </c>
      <c r="O32" s="1609">
        <f>Dec!$F$173</f>
        <v>5</v>
      </c>
      <c r="P32" s="1561" t="s">
        <v>240</v>
      </c>
      <c r="Q32" s="1581">
        <f t="shared" si="20"/>
        <v>8</v>
      </c>
      <c r="R32" s="1583"/>
      <c r="S32" s="1581"/>
      <c r="T32" s="1565">
        <f>Dec!$M$170</f>
        <v>0</v>
      </c>
      <c r="U32" s="1565">
        <f>Dec!$M$171</f>
        <v>8</v>
      </c>
      <c r="V32" s="1609">
        <f>Dec!$M$172</f>
        <v>0</v>
      </c>
      <c r="W32" s="1565" t="s">
        <v>240</v>
      </c>
      <c r="X32" s="1581">
        <f t="shared" si="21"/>
        <v>11</v>
      </c>
      <c r="Y32" s="1583"/>
      <c r="Z32" s="1565">
        <f>Dec!T170</f>
        <v>0</v>
      </c>
      <c r="AA32" s="1565">
        <f>Dec!T171</f>
        <v>6</v>
      </c>
      <c r="AB32" s="1565">
        <f>Dec!T172</f>
        <v>2</v>
      </c>
      <c r="AC32" s="1565">
        <f>Dec!T173</f>
        <v>0</v>
      </c>
      <c r="AD32" s="1565">
        <f>Dec!T174</f>
        <v>3</v>
      </c>
      <c r="AE32" s="1613"/>
      <c r="AF32" s="1561" t="s">
        <v>240</v>
      </c>
      <c r="AG32" s="1581">
        <f t="shared" si="22"/>
        <v>6</v>
      </c>
      <c r="AH32" s="1583"/>
      <c r="AI32" s="1565">
        <f>Dec!Z170</f>
        <v>2</v>
      </c>
      <c r="AJ32" s="1609">
        <f>Dec!Z171</f>
        <v>4</v>
      </c>
      <c r="AK32" s="1565" t="s">
        <v>240</v>
      </c>
      <c r="AL32" s="1581">
        <f t="shared" si="23"/>
        <v>2</v>
      </c>
      <c r="AM32" s="1565">
        <f>Dec!$AF$170</f>
        <v>2</v>
      </c>
      <c r="AN32" s="1609"/>
      <c r="AO32" s="1575" t="s">
        <v>240</v>
      </c>
      <c r="AP32" s="1581">
        <f t="shared" si="24"/>
        <v>5</v>
      </c>
      <c r="AQ32" s="1576"/>
      <c r="AR32" s="1565">
        <v>2</v>
      </c>
      <c r="AS32" s="1565">
        <v>2</v>
      </c>
      <c r="AT32" s="1579">
        <v>1</v>
      </c>
      <c r="AV32" s="1565"/>
    </row>
    <row r="33" spans="1:46" s="1188" customFormat="1" ht="21.75" customHeight="1" thickBot="1">
      <c r="A33" s="1907"/>
      <c r="B33" s="1582" t="s">
        <v>176</v>
      </c>
      <c r="C33" s="1581"/>
      <c r="D33" s="1581"/>
      <c r="E33" s="1581"/>
      <c r="F33" s="1581">
        <f>SUM(F21:F32)</f>
        <v>446</v>
      </c>
      <c r="G33" s="1581">
        <f>SUM(G21:G32)</f>
        <v>81</v>
      </c>
      <c r="H33" s="1566">
        <f>SUM(H21:H32)</f>
        <v>527</v>
      </c>
      <c r="I33" s="1581" t="s">
        <v>176</v>
      </c>
      <c r="J33" s="1581">
        <f>SUM(J21:J32)</f>
        <v>114</v>
      </c>
      <c r="K33" s="1583"/>
      <c r="L33" s="1581">
        <f>SUM(L21:L32)</f>
        <v>15</v>
      </c>
      <c r="M33" s="1581">
        <f>SUM(M21:M32)</f>
        <v>52</v>
      </c>
      <c r="N33" s="1581">
        <f>SUM(N21:N32)</f>
        <v>8</v>
      </c>
      <c r="O33" s="1616">
        <f>SUM(O21:O32)</f>
        <v>39</v>
      </c>
      <c r="P33" s="1582" t="s">
        <v>176</v>
      </c>
      <c r="Q33" s="1581">
        <f>SUM(Q21:Q32)</f>
        <v>82</v>
      </c>
      <c r="R33" s="1583"/>
      <c r="S33" s="1581"/>
      <c r="T33" s="1581">
        <f>SUM(T21:T32)</f>
        <v>10</v>
      </c>
      <c r="U33" s="1581">
        <f>SUM(U21:U32)</f>
        <v>38</v>
      </c>
      <c r="V33" s="1616">
        <f>SUM(V21:V32)</f>
        <v>34</v>
      </c>
      <c r="W33" s="1565" t="s">
        <v>176</v>
      </c>
      <c r="X33" s="1581">
        <f>SUM(X21:X32)</f>
        <v>148</v>
      </c>
      <c r="Y33" s="1583"/>
      <c r="Z33" s="1581">
        <f aca="true" t="shared" si="25" ref="Z33:AE33">SUM(Z21:Z32)</f>
        <v>40</v>
      </c>
      <c r="AA33" s="1581">
        <f t="shared" si="25"/>
        <v>36</v>
      </c>
      <c r="AB33" s="1581">
        <f t="shared" si="25"/>
        <v>31</v>
      </c>
      <c r="AC33" s="1581">
        <f t="shared" si="25"/>
        <v>31</v>
      </c>
      <c r="AD33" s="1581">
        <f t="shared" si="25"/>
        <v>10</v>
      </c>
      <c r="AE33" s="1616">
        <f t="shared" si="25"/>
        <v>0</v>
      </c>
      <c r="AF33" s="1582" t="s">
        <v>176</v>
      </c>
      <c r="AG33" s="1581">
        <f>SUM(AG21:AG32)</f>
        <v>70</v>
      </c>
      <c r="AH33" s="1583"/>
      <c r="AI33" s="1581">
        <f>SUM(AI21:AI32)</f>
        <v>31</v>
      </c>
      <c r="AJ33" s="1616">
        <f>SUM(AJ21:AJ32)</f>
        <v>39</v>
      </c>
      <c r="AK33" s="1581" t="s">
        <v>176</v>
      </c>
      <c r="AL33" s="1581">
        <f>SUM(AL21:AL32)</f>
        <v>32</v>
      </c>
      <c r="AM33" s="1581">
        <f>SUM(AM21:AM32)</f>
        <v>32</v>
      </c>
      <c r="AN33" s="1616"/>
      <c r="AO33" s="1617" t="s">
        <v>176</v>
      </c>
      <c r="AP33" s="1581">
        <f>SUM(AP21:AP32)</f>
        <v>81</v>
      </c>
      <c r="AQ33" s="1576"/>
      <c r="AR33" s="1565">
        <f>SUM(AR21:AR32)</f>
        <v>37</v>
      </c>
      <c r="AS33" s="1565">
        <f>SUM(AS21:AS32)</f>
        <v>22</v>
      </c>
      <c r="AT33" s="1579">
        <f>SUM(AT21:AT32)</f>
        <v>22</v>
      </c>
    </row>
    <row r="34" spans="1:46" s="1188" customFormat="1" ht="21.75" customHeight="1" thickTop="1">
      <c r="A34" s="1906" t="s">
        <v>92</v>
      </c>
      <c r="B34" s="1898" t="s">
        <v>244</v>
      </c>
      <c r="C34" s="1896"/>
      <c r="D34" s="1896"/>
      <c r="E34" s="1896"/>
      <c r="F34" s="1896"/>
      <c r="G34" s="1896"/>
      <c r="H34" s="1905"/>
      <c r="I34" s="1896" t="s">
        <v>96</v>
      </c>
      <c r="J34" s="1896"/>
      <c r="K34" s="1896"/>
      <c r="L34" s="1896"/>
      <c r="M34" s="1896"/>
      <c r="N34" s="1896"/>
      <c r="O34" s="1897"/>
      <c r="P34" s="1896" t="s">
        <v>97</v>
      </c>
      <c r="Q34" s="1896"/>
      <c r="R34" s="1896"/>
      <c r="S34" s="1896"/>
      <c r="T34" s="1896"/>
      <c r="U34" s="1896"/>
      <c r="V34" s="1896"/>
      <c r="W34" s="1898" t="s">
        <v>98</v>
      </c>
      <c r="X34" s="1896"/>
      <c r="Y34" s="1896"/>
      <c r="Z34" s="1896"/>
      <c r="AA34" s="1896"/>
      <c r="AB34" s="1896"/>
      <c r="AC34" s="1896"/>
      <c r="AD34" s="1896"/>
      <c r="AE34" s="1897"/>
      <c r="AF34" s="1898" t="s">
        <v>245</v>
      </c>
      <c r="AG34" s="1896"/>
      <c r="AH34" s="1896"/>
      <c r="AI34" s="1896"/>
      <c r="AJ34" s="1897"/>
      <c r="AK34" s="1896" t="s">
        <v>282</v>
      </c>
      <c r="AL34" s="1896"/>
      <c r="AM34" s="1896"/>
      <c r="AN34" s="1896"/>
      <c r="AO34" s="1900"/>
      <c r="AP34" s="1901"/>
      <c r="AQ34" s="1901"/>
      <c r="AR34" s="1901"/>
      <c r="AS34" s="1901"/>
      <c r="AT34" s="1902"/>
    </row>
    <row r="35" spans="1:46" s="1188" customFormat="1" ht="21.75" customHeight="1">
      <c r="A35" s="1907"/>
      <c r="B35" s="1536"/>
      <c r="C35" s="1537"/>
      <c r="D35" s="1537"/>
      <c r="E35" s="1537"/>
      <c r="F35" s="1537"/>
      <c r="G35" s="1538" t="s">
        <v>248</v>
      </c>
      <c r="H35" s="1539"/>
      <c r="I35" s="1537"/>
      <c r="J35" s="1537"/>
      <c r="K35" s="1537"/>
      <c r="L35" s="1537"/>
      <c r="M35" s="1537"/>
      <c r="N35" s="1537"/>
      <c r="O35" s="1540"/>
      <c r="P35" s="1537"/>
      <c r="Q35" s="1537"/>
      <c r="R35" s="1537"/>
      <c r="S35" s="1537"/>
      <c r="T35" s="1537"/>
      <c r="U35" s="1537"/>
      <c r="V35" s="1537"/>
      <c r="W35" s="1536"/>
      <c r="X35" s="1537"/>
      <c r="Y35" s="1537"/>
      <c r="Z35" s="1537"/>
      <c r="AA35" s="1537"/>
      <c r="AB35" s="1537"/>
      <c r="AC35" s="1537"/>
      <c r="AD35" s="1537"/>
      <c r="AE35" s="1540"/>
      <c r="AF35" s="1536"/>
      <c r="AG35" s="1537"/>
      <c r="AH35" s="1537"/>
      <c r="AI35" s="1537"/>
      <c r="AJ35" s="1540"/>
      <c r="AK35" s="1537"/>
      <c r="AL35" s="1537"/>
      <c r="AM35" s="1537"/>
      <c r="AN35" s="1537"/>
      <c r="AO35" s="1541"/>
      <c r="AP35" s="1542"/>
      <c r="AQ35" s="1542"/>
      <c r="AR35" s="1542"/>
      <c r="AS35" s="1542"/>
      <c r="AT35" s="1543"/>
    </row>
    <row r="36" spans="1:46" s="1188" customFormat="1" ht="21.75" customHeight="1">
      <c r="A36" s="1907"/>
      <c r="B36" s="1544"/>
      <c r="C36" s="1542"/>
      <c r="D36" s="1542"/>
      <c r="E36" s="1542"/>
      <c r="F36" s="1542" t="s">
        <v>246</v>
      </c>
      <c r="G36" s="1545" t="s">
        <v>237</v>
      </c>
      <c r="H36" s="1547"/>
      <c r="I36" s="1542"/>
      <c r="J36" s="1542"/>
      <c r="K36" s="1542"/>
      <c r="L36" s="1542"/>
      <c r="M36" s="1542"/>
      <c r="N36" s="1542"/>
      <c r="O36" s="1548"/>
      <c r="P36" s="1542"/>
      <c r="Q36" s="1542"/>
      <c r="R36" s="1542"/>
      <c r="S36" s="1542"/>
      <c r="T36" s="1542"/>
      <c r="U36" s="1542"/>
      <c r="V36" s="1542"/>
      <c r="W36" s="1544"/>
      <c r="X36" s="1542"/>
      <c r="Y36" s="1542"/>
      <c r="Z36" s="1542"/>
      <c r="AA36" s="1542"/>
      <c r="AB36" s="1542"/>
      <c r="AC36" s="1542"/>
      <c r="AD36" s="1542"/>
      <c r="AE36" s="1548"/>
      <c r="AF36" s="1544"/>
      <c r="AG36" s="1542"/>
      <c r="AH36" s="1542"/>
      <c r="AI36" s="1542"/>
      <c r="AJ36" s="1548"/>
      <c r="AK36" s="1542"/>
      <c r="AL36" s="1542"/>
      <c r="AM36" s="1542"/>
      <c r="AN36" s="1542"/>
      <c r="AO36" s="1541"/>
      <c r="AP36" s="1542"/>
      <c r="AQ36" s="1542"/>
      <c r="AR36" s="1542"/>
      <c r="AS36" s="1542"/>
      <c r="AT36" s="1543"/>
    </row>
    <row r="37" spans="1:46" s="1188" customFormat="1" ht="21.75" customHeight="1" thickBot="1">
      <c r="A37" s="1907"/>
      <c r="B37" s="1549"/>
      <c r="C37" s="1550"/>
      <c r="D37" s="1550"/>
      <c r="E37" s="1550"/>
      <c r="F37" s="1554" t="s">
        <v>247</v>
      </c>
      <c r="G37" s="1550" t="s">
        <v>299</v>
      </c>
      <c r="H37" s="1552" t="s">
        <v>249</v>
      </c>
      <c r="I37" s="1553"/>
      <c r="J37" s="1554" t="s">
        <v>267</v>
      </c>
      <c r="K37" s="1554"/>
      <c r="L37" s="1550" t="s">
        <v>276</v>
      </c>
      <c r="M37" s="1550" t="s">
        <v>277</v>
      </c>
      <c r="N37" s="1550" t="s">
        <v>278</v>
      </c>
      <c r="O37" s="1555"/>
      <c r="P37" s="1553"/>
      <c r="Q37" s="1554" t="s">
        <v>267</v>
      </c>
      <c r="R37" s="1554"/>
      <c r="S37" s="1554"/>
      <c r="T37" s="1550" t="s">
        <v>279</v>
      </c>
      <c r="U37" s="1550" t="s">
        <v>280</v>
      </c>
      <c r="V37" s="1550"/>
      <c r="W37" s="1556"/>
      <c r="X37" s="1554" t="s">
        <v>267</v>
      </c>
      <c r="Y37" s="1557"/>
      <c r="Z37" s="1554" t="s">
        <v>229</v>
      </c>
      <c r="AA37" s="1554" t="s">
        <v>281</v>
      </c>
      <c r="AB37" s="1550" t="s">
        <v>268</v>
      </c>
      <c r="AC37" s="1550"/>
      <c r="AD37" s="1550"/>
      <c r="AE37" s="1555"/>
      <c r="AF37" s="1549"/>
      <c r="AG37" s="1554" t="s">
        <v>267</v>
      </c>
      <c r="AH37" s="1554"/>
      <c r="AI37" s="1550"/>
      <c r="AJ37" s="1555"/>
      <c r="AK37" s="1550"/>
      <c r="AL37" s="1554" t="s">
        <v>267</v>
      </c>
      <c r="AM37" s="1550"/>
      <c r="AN37" s="1550"/>
      <c r="AO37" s="1559"/>
      <c r="AP37" s="1554"/>
      <c r="AQ37" s="1554"/>
      <c r="AR37" s="1550"/>
      <c r="AS37" s="1550"/>
      <c r="AT37" s="1560"/>
    </row>
    <row r="38" spans="1:46" s="1188" customFormat="1" ht="19.5" customHeight="1">
      <c r="A38" s="1907"/>
      <c r="B38" s="1602"/>
      <c r="C38" s="1565"/>
      <c r="D38" s="1565"/>
      <c r="E38" s="1565"/>
      <c r="F38" s="1565"/>
      <c r="G38" s="1565"/>
      <c r="H38" s="1603"/>
      <c r="I38" s="1578"/>
      <c r="J38" s="1581"/>
      <c r="K38" s="1583"/>
      <c r="L38" s="1565"/>
      <c r="M38" s="1565"/>
      <c r="N38" s="1565"/>
      <c r="O38" s="1609"/>
      <c r="P38" s="1578"/>
      <c r="Q38" s="1565"/>
      <c r="R38" s="1562"/>
      <c r="S38" s="1565"/>
      <c r="T38" s="1565"/>
      <c r="U38" s="1565"/>
      <c r="V38" s="1565"/>
      <c r="W38" s="1606"/>
      <c r="X38" s="1607"/>
      <c r="Y38" s="1608"/>
      <c r="Z38" s="1581"/>
      <c r="AA38" s="1581"/>
      <c r="AB38" s="1565"/>
      <c r="AC38" s="1565"/>
      <c r="AD38" s="1565"/>
      <c r="AE38" s="1609"/>
      <c r="AF38" s="1602"/>
      <c r="AG38" s="1578"/>
      <c r="AH38" s="1610"/>
      <c r="AI38" s="1578"/>
      <c r="AJ38" s="1611"/>
      <c r="AK38" s="1565"/>
      <c r="AL38" s="1581"/>
      <c r="AM38" s="1565"/>
      <c r="AN38" s="1565"/>
      <c r="AO38" s="1612"/>
      <c r="AP38" s="1581"/>
      <c r="AQ38" s="1581"/>
      <c r="AR38" s="1565"/>
      <c r="AS38" s="1565"/>
      <c r="AT38" s="1580"/>
    </row>
    <row r="39" spans="1:46" s="1188" customFormat="1" ht="19.5" customHeight="1">
      <c r="A39" s="1907"/>
      <c r="B39" s="1561" t="s">
        <v>108</v>
      </c>
      <c r="C39" s="1565"/>
      <c r="D39" s="1565"/>
      <c r="E39" s="1568"/>
      <c r="F39" s="1565">
        <f aca="true" t="shared" si="26" ref="F39:F50">SUM(L39+M39+N39+T39+U39+Z39+AA39+AB39+AI39+AJ39+AM39)</f>
        <v>4</v>
      </c>
      <c r="G39" s="1565">
        <f aca="true" t="shared" si="27" ref="G39:G50">AR39+AS39</f>
        <v>0</v>
      </c>
      <c r="H39" s="1566">
        <f aca="true" t="shared" si="28" ref="H39:H50">SUM(F39+G39)</f>
        <v>4</v>
      </c>
      <c r="I39" s="1565" t="s">
        <v>108</v>
      </c>
      <c r="J39" s="1581">
        <f aca="true" t="shared" si="29" ref="J39:J50">SUM(L39+M39+N39)</f>
        <v>4</v>
      </c>
      <c r="K39" s="1562">
        <f>SUM(L39+M39)</f>
        <v>4</v>
      </c>
      <c r="L39" s="1565"/>
      <c r="M39" s="1565">
        <f>Jan!$F$204</f>
        <v>4</v>
      </c>
      <c r="N39" s="1565"/>
      <c r="O39" s="1609"/>
      <c r="P39" s="1565" t="s">
        <v>108</v>
      </c>
      <c r="Q39" s="1581">
        <f>SUM(T39+U39)</f>
        <v>0</v>
      </c>
      <c r="R39" s="1562">
        <f>SUM(U39+T39)</f>
        <v>0</v>
      </c>
      <c r="S39" s="1568"/>
      <c r="T39" s="1565"/>
      <c r="U39" s="1565"/>
      <c r="V39" s="1609"/>
      <c r="W39" s="1565" t="s">
        <v>108</v>
      </c>
      <c r="X39" s="1581">
        <f>SUM(Z39+AA39+AB39)</f>
        <v>0</v>
      </c>
      <c r="Y39" s="1583">
        <f>SUM(Z39+AA39)</f>
        <v>0</v>
      </c>
      <c r="Z39" s="1581">
        <f>Jan!$T$204</f>
        <v>0</v>
      </c>
      <c r="AA39" s="1581"/>
      <c r="AB39" s="1565"/>
      <c r="AC39" s="1565"/>
      <c r="AD39" s="1565"/>
      <c r="AE39" s="1609"/>
      <c r="AF39" s="1561" t="s">
        <v>108</v>
      </c>
      <c r="AG39" s="1581">
        <f>SUM(AI39+AJ39)</f>
        <v>0</v>
      </c>
      <c r="AH39" s="1562">
        <f>SUM(AI39+AJ39)</f>
        <v>0</v>
      </c>
      <c r="AI39" s="1565"/>
      <c r="AJ39" s="1609"/>
      <c r="AK39" s="1565" t="s">
        <v>108</v>
      </c>
      <c r="AL39" s="1581">
        <f>SUM(AM39+AN39)</f>
        <v>0</v>
      </c>
      <c r="AM39" s="1565"/>
      <c r="AN39" s="1609"/>
      <c r="AO39" s="1575"/>
      <c r="AP39" s="1581"/>
      <c r="AQ39" s="1581"/>
      <c r="AR39" s="1565"/>
      <c r="AS39" s="1565"/>
      <c r="AT39" s="1579"/>
    </row>
    <row r="40" spans="1:46" s="1188" customFormat="1" ht="19.5" customHeight="1">
      <c r="A40" s="1907"/>
      <c r="B40" s="1561" t="s">
        <v>234</v>
      </c>
      <c r="C40" s="1565"/>
      <c r="D40" s="1565"/>
      <c r="E40" s="1568"/>
      <c r="F40" s="1565">
        <f t="shared" si="26"/>
        <v>7</v>
      </c>
      <c r="G40" s="1565">
        <f t="shared" si="27"/>
        <v>0</v>
      </c>
      <c r="H40" s="1566">
        <f t="shared" si="28"/>
        <v>7</v>
      </c>
      <c r="I40" s="1565" t="s">
        <v>234</v>
      </c>
      <c r="J40" s="1581">
        <f t="shared" si="29"/>
        <v>4</v>
      </c>
      <c r="K40" s="1562">
        <f aca="true" t="shared" si="30" ref="K40:K51">SUM(L40+M40)</f>
        <v>4</v>
      </c>
      <c r="L40" s="1565"/>
      <c r="M40" s="1565">
        <f>Feb!$F$190</f>
        <v>4</v>
      </c>
      <c r="N40" s="1565"/>
      <c r="O40" s="1609"/>
      <c r="P40" s="1565" t="s">
        <v>234</v>
      </c>
      <c r="Q40" s="1581">
        <f aca="true" t="shared" si="31" ref="Q40:Q50">SUM(T40+U40)</f>
        <v>0</v>
      </c>
      <c r="R40" s="1562">
        <f aca="true" t="shared" si="32" ref="R40:R51">SUM(U40+T40)</f>
        <v>0</v>
      </c>
      <c r="S40" s="1568"/>
      <c r="T40" s="1565"/>
      <c r="U40" s="1565"/>
      <c r="V40" s="1609"/>
      <c r="W40" s="1565" t="s">
        <v>234</v>
      </c>
      <c r="X40" s="1581">
        <f aca="true" t="shared" si="33" ref="X40:X50">SUM(Z40+AA40+AB40)</f>
        <v>3</v>
      </c>
      <c r="Y40" s="1583">
        <f aca="true" t="shared" si="34" ref="Y40:Y51">SUM(Z40+AA40)</f>
        <v>3</v>
      </c>
      <c r="Z40" s="1581">
        <f>Feb!$T$190</f>
        <v>3</v>
      </c>
      <c r="AA40" s="1581"/>
      <c r="AB40" s="1565"/>
      <c r="AC40" s="1565"/>
      <c r="AD40" s="1565"/>
      <c r="AE40" s="1609"/>
      <c r="AF40" s="1561" t="s">
        <v>234</v>
      </c>
      <c r="AG40" s="1581">
        <f aca="true" t="shared" si="35" ref="AG40:AG50">SUM(AI40+AJ40)</f>
        <v>0</v>
      </c>
      <c r="AH40" s="1562">
        <f aca="true" t="shared" si="36" ref="AH40:AH51">SUM(AI40+AJ40)</f>
        <v>0</v>
      </c>
      <c r="AI40" s="1565"/>
      <c r="AJ40" s="1609"/>
      <c r="AK40" s="1565" t="s">
        <v>234</v>
      </c>
      <c r="AL40" s="1581">
        <f aca="true" t="shared" si="37" ref="AL40:AL50">SUM(AM40+AN40)</f>
        <v>0</v>
      </c>
      <c r="AM40" s="1565"/>
      <c r="AN40" s="1609"/>
      <c r="AO40" s="1575"/>
      <c r="AP40" s="1581"/>
      <c r="AQ40" s="1581"/>
      <c r="AR40" s="1565"/>
      <c r="AS40" s="1565"/>
      <c r="AT40" s="1579"/>
    </row>
    <row r="41" spans="1:46" s="1188" customFormat="1" ht="19.5" customHeight="1">
      <c r="A41" s="1907"/>
      <c r="B41" s="1561" t="s">
        <v>140</v>
      </c>
      <c r="C41" s="1565"/>
      <c r="D41" s="1565"/>
      <c r="E41" s="1568"/>
      <c r="F41" s="1565">
        <f t="shared" si="26"/>
        <v>5</v>
      </c>
      <c r="G41" s="1565">
        <f t="shared" si="27"/>
        <v>0</v>
      </c>
      <c r="H41" s="1566">
        <f t="shared" si="28"/>
        <v>5</v>
      </c>
      <c r="I41" s="1565" t="s">
        <v>140</v>
      </c>
      <c r="J41" s="1581">
        <f t="shared" si="29"/>
        <v>5</v>
      </c>
      <c r="K41" s="1562">
        <f t="shared" si="30"/>
        <v>5</v>
      </c>
      <c r="L41" s="1565"/>
      <c r="M41" s="1565">
        <f>Mar!$F$183</f>
        <v>5</v>
      </c>
      <c r="N41" s="1565"/>
      <c r="O41" s="1609"/>
      <c r="P41" s="1565" t="s">
        <v>140</v>
      </c>
      <c r="Q41" s="1581">
        <f t="shared" si="31"/>
        <v>0</v>
      </c>
      <c r="R41" s="1562">
        <f t="shared" si="32"/>
        <v>0</v>
      </c>
      <c r="S41" s="1568"/>
      <c r="T41" s="1565"/>
      <c r="U41" s="1565"/>
      <c r="V41" s="1609"/>
      <c r="W41" s="1565" t="s">
        <v>140</v>
      </c>
      <c r="X41" s="1581">
        <f t="shared" si="33"/>
        <v>0</v>
      </c>
      <c r="Y41" s="1583">
        <f t="shared" si="34"/>
        <v>0</v>
      </c>
      <c r="Z41" s="1581">
        <f>Mar!$T$183</f>
        <v>0</v>
      </c>
      <c r="AA41" s="1581"/>
      <c r="AB41" s="1565"/>
      <c r="AC41" s="1565"/>
      <c r="AD41" s="1565"/>
      <c r="AE41" s="1609"/>
      <c r="AF41" s="1561" t="s">
        <v>140</v>
      </c>
      <c r="AG41" s="1581">
        <f t="shared" si="35"/>
        <v>0</v>
      </c>
      <c r="AH41" s="1562">
        <f t="shared" si="36"/>
        <v>0</v>
      </c>
      <c r="AI41" s="1565"/>
      <c r="AJ41" s="1609"/>
      <c r="AK41" s="1565" t="s">
        <v>140</v>
      </c>
      <c r="AL41" s="1581">
        <f t="shared" si="37"/>
        <v>0</v>
      </c>
      <c r="AM41" s="1565"/>
      <c r="AN41" s="1609"/>
      <c r="AO41" s="1575"/>
      <c r="AP41" s="1581"/>
      <c r="AQ41" s="1581"/>
      <c r="AR41" s="1565"/>
      <c r="AS41" s="1565"/>
      <c r="AT41" s="1579"/>
    </row>
    <row r="42" spans="1:46" s="1188" customFormat="1" ht="19.5" customHeight="1">
      <c r="A42" s="1907"/>
      <c r="B42" s="1561" t="s">
        <v>235</v>
      </c>
      <c r="C42" s="1565"/>
      <c r="D42" s="1565"/>
      <c r="E42" s="1568"/>
      <c r="F42" s="1565">
        <f t="shared" si="26"/>
        <v>4</v>
      </c>
      <c r="G42" s="1565">
        <f t="shared" si="27"/>
        <v>0</v>
      </c>
      <c r="H42" s="1566">
        <f t="shared" si="28"/>
        <v>4</v>
      </c>
      <c r="I42" s="1565" t="s">
        <v>235</v>
      </c>
      <c r="J42" s="1581">
        <f t="shared" si="29"/>
        <v>3</v>
      </c>
      <c r="K42" s="1562">
        <f t="shared" si="30"/>
        <v>3</v>
      </c>
      <c r="L42" s="1565"/>
      <c r="M42" s="1565">
        <f>Apr!$F$168</f>
        <v>3</v>
      </c>
      <c r="N42" s="1565"/>
      <c r="O42" s="1609"/>
      <c r="P42" s="1565" t="s">
        <v>235</v>
      </c>
      <c r="Q42" s="1581">
        <f t="shared" si="31"/>
        <v>0</v>
      </c>
      <c r="R42" s="1562">
        <f t="shared" si="32"/>
        <v>0</v>
      </c>
      <c r="S42" s="1568"/>
      <c r="T42" s="1565"/>
      <c r="U42" s="1565"/>
      <c r="V42" s="1609"/>
      <c r="W42" s="1565" t="s">
        <v>235</v>
      </c>
      <c r="X42" s="1581">
        <f t="shared" si="33"/>
        <v>1</v>
      </c>
      <c r="Y42" s="1583">
        <f t="shared" si="34"/>
        <v>1</v>
      </c>
      <c r="Z42" s="1581">
        <f>Apr!$T$168</f>
        <v>1</v>
      </c>
      <c r="AA42" s="1581"/>
      <c r="AB42" s="1565"/>
      <c r="AC42" s="1565"/>
      <c r="AD42" s="1565"/>
      <c r="AE42" s="1609"/>
      <c r="AF42" s="1561" t="s">
        <v>235</v>
      </c>
      <c r="AG42" s="1581">
        <f t="shared" si="35"/>
        <v>0</v>
      </c>
      <c r="AH42" s="1562">
        <f t="shared" si="36"/>
        <v>0</v>
      </c>
      <c r="AI42" s="1565"/>
      <c r="AJ42" s="1609"/>
      <c r="AK42" s="1565" t="s">
        <v>235</v>
      </c>
      <c r="AL42" s="1581">
        <f t="shared" si="37"/>
        <v>0</v>
      </c>
      <c r="AM42" s="1565"/>
      <c r="AN42" s="1609"/>
      <c r="AO42" s="1575"/>
      <c r="AP42" s="1581"/>
      <c r="AQ42" s="1581"/>
      <c r="AR42" s="1565"/>
      <c r="AS42" s="1565"/>
      <c r="AT42" s="1579"/>
    </row>
    <row r="43" spans="1:46" s="1188" customFormat="1" ht="19.5" customHeight="1">
      <c r="A43" s="1907"/>
      <c r="B43" s="1561" t="s">
        <v>153</v>
      </c>
      <c r="C43" s="1565"/>
      <c r="D43" s="1565"/>
      <c r="E43" s="1568"/>
      <c r="F43" s="1565">
        <f t="shared" si="26"/>
        <v>1</v>
      </c>
      <c r="G43" s="1565">
        <f t="shared" si="27"/>
        <v>0</v>
      </c>
      <c r="H43" s="1566">
        <f t="shared" si="28"/>
        <v>1</v>
      </c>
      <c r="I43" s="1565" t="s">
        <v>153</v>
      </c>
      <c r="J43" s="1581">
        <f t="shared" si="29"/>
        <v>1</v>
      </c>
      <c r="K43" s="1562">
        <f t="shared" si="30"/>
        <v>1</v>
      </c>
      <c r="L43" s="1565"/>
      <c r="M43" s="1565">
        <f>May!$F$173</f>
        <v>1</v>
      </c>
      <c r="N43" s="1565"/>
      <c r="O43" s="1609"/>
      <c r="P43" s="1565" t="s">
        <v>153</v>
      </c>
      <c r="Q43" s="1581">
        <f t="shared" si="31"/>
        <v>0</v>
      </c>
      <c r="R43" s="1562">
        <f t="shared" si="32"/>
        <v>0</v>
      </c>
      <c r="S43" s="1568"/>
      <c r="T43" s="1565"/>
      <c r="U43" s="1565"/>
      <c r="V43" s="1609"/>
      <c r="W43" s="1565" t="s">
        <v>153</v>
      </c>
      <c r="X43" s="1581">
        <f t="shared" si="33"/>
        <v>0</v>
      </c>
      <c r="Y43" s="1583">
        <f t="shared" si="34"/>
        <v>0</v>
      </c>
      <c r="Z43" s="1581">
        <f>May!$T$173</f>
        <v>0</v>
      </c>
      <c r="AA43" s="1581"/>
      <c r="AB43" s="1565"/>
      <c r="AC43" s="1565"/>
      <c r="AD43" s="1565"/>
      <c r="AE43" s="1609"/>
      <c r="AF43" s="1561" t="s">
        <v>153</v>
      </c>
      <c r="AG43" s="1581">
        <f t="shared" si="35"/>
        <v>0</v>
      </c>
      <c r="AH43" s="1562">
        <f t="shared" si="36"/>
        <v>0</v>
      </c>
      <c r="AI43" s="1565"/>
      <c r="AJ43" s="1609"/>
      <c r="AK43" s="1565" t="s">
        <v>153</v>
      </c>
      <c r="AL43" s="1581">
        <f t="shared" si="37"/>
        <v>0</v>
      </c>
      <c r="AM43" s="1565"/>
      <c r="AN43" s="1609"/>
      <c r="AO43" s="1575"/>
      <c r="AP43" s="1581"/>
      <c r="AQ43" s="1581"/>
      <c r="AR43" s="1565"/>
      <c r="AS43" s="1565"/>
      <c r="AT43" s="1579"/>
    </row>
    <row r="44" spans="1:46" s="1188" customFormat="1" ht="19.5" customHeight="1">
      <c r="A44" s="1907"/>
      <c r="B44" s="1561" t="s">
        <v>224</v>
      </c>
      <c r="C44" s="1565"/>
      <c r="D44" s="1565"/>
      <c r="E44" s="1568"/>
      <c r="F44" s="1565">
        <f t="shared" si="26"/>
        <v>1</v>
      </c>
      <c r="G44" s="1565">
        <f t="shared" si="27"/>
        <v>0</v>
      </c>
      <c r="H44" s="1566">
        <f t="shared" si="28"/>
        <v>1</v>
      </c>
      <c r="I44" s="1565" t="s">
        <v>224</v>
      </c>
      <c r="J44" s="1581">
        <f t="shared" si="29"/>
        <v>1</v>
      </c>
      <c r="K44" s="1562">
        <f t="shared" si="30"/>
        <v>1</v>
      </c>
      <c r="L44" s="1565"/>
      <c r="M44" s="1565">
        <f>Jun!$F$191</f>
        <v>1</v>
      </c>
      <c r="N44" s="1565"/>
      <c r="O44" s="1609"/>
      <c r="P44" s="1565" t="s">
        <v>224</v>
      </c>
      <c r="Q44" s="1581">
        <f t="shared" si="31"/>
        <v>0</v>
      </c>
      <c r="R44" s="1562">
        <f t="shared" si="32"/>
        <v>0</v>
      </c>
      <c r="S44" s="1568"/>
      <c r="T44" s="1565"/>
      <c r="U44" s="1565"/>
      <c r="V44" s="1609"/>
      <c r="W44" s="1565" t="s">
        <v>224</v>
      </c>
      <c r="X44" s="1581">
        <f t="shared" si="33"/>
        <v>0</v>
      </c>
      <c r="Y44" s="1583">
        <f t="shared" si="34"/>
        <v>0</v>
      </c>
      <c r="Z44" s="1581">
        <f>Jun!$T$191</f>
        <v>0</v>
      </c>
      <c r="AA44" s="1581"/>
      <c r="AB44" s="1565"/>
      <c r="AC44" s="1565"/>
      <c r="AD44" s="1565"/>
      <c r="AE44" s="1609"/>
      <c r="AF44" s="1561" t="s">
        <v>224</v>
      </c>
      <c r="AG44" s="1581">
        <f t="shared" si="35"/>
        <v>0</v>
      </c>
      <c r="AH44" s="1562">
        <f t="shared" si="36"/>
        <v>0</v>
      </c>
      <c r="AI44" s="1565"/>
      <c r="AJ44" s="1609"/>
      <c r="AK44" s="1565" t="s">
        <v>224</v>
      </c>
      <c r="AL44" s="1581">
        <f t="shared" si="37"/>
        <v>0</v>
      </c>
      <c r="AM44" s="1565"/>
      <c r="AN44" s="1609"/>
      <c r="AO44" s="1575"/>
      <c r="AP44" s="1581"/>
      <c r="AQ44" s="1581"/>
      <c r="AR44" s="1565"/>
      <c r="AS44" s="1565"/>
      <c r="AT44" s="1579"/>
    </row>
    <row r="45" spans="1:46" s="1188" customFormat="1" ht="19.5" customHeight="1">
      <c r="A45" s="1907"/>
      <c r="B45" s="1561" t="s">
        <v>239</v>
      </c>
      <c r="C45" s="1565"/>
      <c r="D45" s="1565"/>
      <c r="E45" s="1568"/>
      <c r="F45" s="1565">
        <f t="shared" si="26"/>
        <v>0</v>
      </c>
      <c r="G45" s="1565">
        <f t="shared" si="27"/>
        <v>0</v>
      </c>
      <c r="H45" s="1566">
        <f t="shared" si="28"/>
        <v>0</v>
      </c>
      <c r="I45" s="1565" t="s">
        <v>239</v>
      </c>
      <c r="J45" s="1581">
        <f t="shared" si="29"/>
        <v>0</v>
      </c>
      <c r="K45" s="1562">
        <f t="shared" si="30"/>
        <v>0</v>
      </c>
      <c r="L45" s="1565"/>
      <c r="M45" s="1565">
        <f>Jul!F$193</f>
        <v>0</v>
      </c>
      <c r="N45" s="1565"/>
      <c r="O45" s="1609"/>
      <c r="P45" s="1565" t="s">
        <v>239</v>
      </c>
      <c r="Q45" s="1581">
        <f t="shared" si="31"/>
        <v>0</v>
      </c>
      <c r="R45" s="1562">
        <f t="shared" si="32"/>
        <v>0</v>
      </c>
      <c r="S45" s="1568"/>
      <c r="T45" s="1565"/>
      <c r="U45" s="1565"/>
      <c r="V45" s="1609"/>
      <c r="W45" s="1565" t="s">
        <v>239</v>
      </c>
      <c r="X45" s="1581">
        <f t="shared" si="33"/>
        <v>0</v>
      </c>
      <c r="Y45" s="1583">
        <f t="shared" si="34"/>
        <v>0</v>
      </c>
      <c r="Z45" s="1581">
        <f>Jul!$T$193</f>
        <v>0</v>
      </c>
      <c r="AA45" s="1581"/>
      <c r="AB45" s="1565"/>
      <c r="AC45" s="1565"/>
      <c r="AD45" s="1565"/>
      <c r="AE45" s="1609"/>
      <c r="AF45" s="1561" t="s">
        <v>239</v>
      </c>
      <c r="AG45" s="1581">
        <f t="shared" si="35"/>
        <v>0</v>
      </c>
      <c r="AH45" s="1562">
        <f t="shared" si="36"/>
        <v>0</v>
      </c>
      <c r="AI45" s="1565"/>
      <c r="AJ45" s="1609"/>
      <c r="AK45" s="1565" t="s">
        <v>239</v>
      </c>
      <c r="AL45" s="1581">
        <f t="shared" si="37"/>
        <v>0</v>
      </c>
      <c r="AM45" s="1565"/>
      <c r="AN45" s="1609"/>
      <c r="AO45" s="1575"/>
      <c r="AP45" s="1581"/>
      <c r="AQ45" s="1581"/>
      <c r="AR45" s="1565"/>
      <c r="AS45" s="1565"/>
      <c r="AT45" s="1579"/>
    </row>
    <row r="46" spans="1:46" s="1188" customFormat="1" ht="19.5" customHeight="1">
      <c r="A46" s="1907"/>
      <c r="B46" s="1561" t="s">
        <v>177</v>
      </c>
      <c r="C46" s="1565"/>
      <c r="D46" s="1565"/>
      <c r="E46" s="1568"/>
      <c r="F46" s="1565">
        <f t="shared" si="26"/>
        <v>0</v>
      </c>
      <c r="G46" s="1565">
        <f t="shared" si="27"/>
        <v>0</v>
      </c>
      <c r="H46" s="1566">
        <f t="shared" si="28"/>
        <v>0</v>
      </c>
      <c r="I46" s="1565" t="s">
        <v>177</v>
      </c>
      <c r="J46" s="1581">
        <f t="shared" si="29"/>
        <v>0</v>
      </c>
      <c r="K46" s="1562">
        <f t="shared" si="30"/>
        <v>0</v>
      </c>
      <c r="L46" s="1565"/>
      <c r="M46" s="1565">
        <f>Aug!$F$195</f>
        <v>0</v>
      </c>
      <c r="N46" s="1565"/>
      <c r="O46" s="1609"/>
      <c r="P46" s="1565" t="s">
        <v>177</v>
      </c>
      <c r="Q46" s="1581">
        <f t="shared" si="31"/>
        <v>0</v>
      </c>
      <c r="R46" s="1562">
        <f t="shared" si="32"/>
        <v>0</v>
      </c>
      <c r="S46" s="1568"/>
      <c r="T46" s="1565"/>
      <c r="U46" s="1565"/>
      <c r="V46" s="1609"/>
      <c r="W46" s="1565" t="s">
        <v>177</v>
      </c>
      <c r="X46" s="1581">
        <f t="shared" si="33"/>
        <v>0</v>
      </c>
      <c r="Y46" s="1583">
        <f t="shared" si="34"/>
        <v>0</v>
      </c>
      <c r="Z46" s="1581">
        <f>Aug!$T$195</f>
        <v>0</v>
      </c>
      <c r="AA46" s="1581"/>
      <c r="AB46" s="1565"/>
      <c r="AC46" s="1565"/>
      <c r="AD46" s="1565" t="s">
        <v>387</v>
      </c>
      <c r="AE46" s="1609"/>
      <c r="AF46" s="1561" t="s">
        <v>177</v>
      </c>
      <c r="AG46" s="1581">
        <f t="shared" si="35"/>
        <v>0</v>
      </c>
      <c r="AH46" s="1562">
        <f t="shared" si="36"/>
        <v>0</v>
      </c>
      <c r="AI46" s="1565"/>
      <c r="AJ46" s="1609"/>
      <c r="AK46" s="1565" t="s">
        <v>177</v>
      </c>
      <c r="AL46" s="1581">
        <f t="shared" si="37"/>
        <v>0</v>
      </c>
      <c r="AM46" s="1565"/>
      <c r="AN46" s="1609"/>
      <c r="AO46" s="1575"/>
      <c r="AP46" s="1581"/>
      <c r="AQ46" s="1581"/>
      <c r="AR46" s="1565"/>
      <c r="AS46" s="1565"/>
      <c r="AT46" s="1579"/>
    </row>
    <row r="47" spans="1:46" s="1188" customFormat="1" ht="19.5" customHeight="1">
      <c r="A47" s="1907"/>
      <c r="B47" s="1561" t="s">
        <v>236</v>
      </c>
      <c r="C47" s="1565"/>
      <c r="D47" s="1565"/>
      <c r="E47" s="1568"/>
      <c r="F47" s="1565">
        <f t="shared" si="26"/>
        <v>2</v>
      </c>
      <c r="G47" s="1565">
        <f t="shared" si="27"/>
        <v>0</v>
      </c>
      <c r="H47" s="1566">
        <f t="shared" si="28"/>
        <v>2</v>
      </c>
      <c r="I47" s="1565" t="s">
        <v>236</v>
      </c>
      <c r="J47" s="1581">
        <f t="shared" si="29"/>
        <v>2</v>
      </c>
      <c r="K47" s="1562">
        <f t="shared" si="30"/>
        <v>2</v>
      </c>
      <c r="L47" s="1565"/>
      <c r="M47" s="1565">
        <f>Sep!$F$191</f>
        <v>2</v>
      </c>
      <c r="N47" s="1565"/>
      <c r="O47" s="1609"/>
      <c r="P47" s="1565" t="s">
        <v>236</v>
      </c>
      <c r="Q47" s="1581">
        <f t="shared" si="31"/>
        <v>0</v>
      </c>
      <c r="R47" s="1562">
        <f t="shared" si="32"/>
        <v>0</v>
      </c>
      <c r="S47" s="1568"/>
      <c r="T47" s="1565"/>
      <c r="U47" s="1565"/>
      <c r="V47" s="1609"/>
      <c r="W47" s="1565" t="s">
        <v>236</v>
      </c>
      <c r="X47" s="1581">
        <f t="shared" si="33"/>
        <v>0</v>
      </c>
      <c r="Y47" s="1583">
        <f t="shared" si="34"/>
        <v>0</v>
      </c>
      <c r="Z47" s="1581">
        <f>Sep!$T$191</f>
        <v>0</v>
      </c>
      <c r="AA47" s="1581"/>
      <c r="AB47" s="1565"/>
      <c r="AC47" s="1565"/>
      <c r="AD47" s="1565"/>
      <c r="AE47" s="1609"/>
      <c r="AF47" s="1561" t="s">
        <v>236</v>
      </c>
      <c r="AG47" s="1581">
        <f t="shared" si="35"/>
        <v>0</v>
      </c>
      <c r="AH47" s="1562">
        <f t="shared" si="36"/>
        <v>0</v>
      </c>
      <c r="AI47" s="1565"/>
      <c r="AJ47" s="1609"/>
      <c r="AK47" s="1565" t="s">
        <v>236</v>
      </c>
      <c r="AL47" s="1581">
        <f t="shared" si="37"/>
        <v>0</v>
      </c>
      <c r="AM47" s="1565"/>
      <c r="AN47" s="1609"/>
      <c r="AO47" s="1575"/>
      <c r="AP47" s="1581"/>
      <c r="AQ47" s="1581"/>
      <c r="AR47" s="1565"/>
      <c r="AS47" s="1565"/>
      <c r="AT47" s="1579"/>
    </row>
    <row r="48" spans="1:46" s="1188" customFormat="1" ht="19.5" customHeight="1">
      <c r="A48" s="1907"/>
      <c r="B48" s="1561" t="s">
        <v>203</v>
      </c>
      <c r="C48" s="1565"/>
      <c r="D48" s="1565"/>
      <c r="E48" s="1568"/>
      <c r="F48" s="1565">
        <f t="shared" si="26"/>
        <v>4</v>
      </c>
      <c r="G48" s="1565">
        <f t="shared" si="27"/>
        <v>0</v>
      </c>
      <c r="H48" s="1566">
        <f t="shared" si="28"/>
        <v>4</v>
      </c>
      <c r="I48" s="1565" t="s">
        <v>203</v>
      </c>
      <c r="J48" s="1581">
        <f t="shared" si="29"/>
        <v>3</v>
      </c>
      <c r="K48" s="1562">
        <f t="shared" si="30"/>
        <v>3</v>
      </c>
      <c r="L48" s="1565"/>
      <c r="M48" s="1565">
        <f>Oct!$F$181</f>
        <v>3</v>
      </c>
      <c r="N48" s="1565"/>
      <c r="O48" s="1609"/>
      <c r="P48" s="1565" t="s">
        <v>203</v>
      </c>
      <c r="Q48" s="1581">
        <f t="shared" si="31"/>
        <v>0</v>
      </c>
      <c r="R48" s="1562">
        <f t="shared" si="32"/>
        <v>0</v>
      </c>
      <c r="S48" s="1568"/>
      <c r="T48" s="1565"/>
      <c r="U48" s="1565"/>
      <c r="V48" s="1609"/>
      <c r="W48" s="1565" t="s">
        <v>203</v>
      </c>
      <c r="X48" s="1581">
        <f t="shared" si="33"/>
        <v>1</v>
      </c>
      <c r="Y48" s="1583">
        <f t="shared" si="34"/>
        <v>1</v>
      </c>
      <c r="Z48" s="1581">
        <f>Oct!$T$181</f>
        <v>1</v>
      </c>
      <c r="AA48" s="1581"/>
      <c r="AB48" s="1565"/>
      <c r="AC48" s="1565"/>
      <c r="AD48" s="1565"/>
      <c r="AE48" s="1609"/>
      <c r="AF48" s="1561" t="s">
        <v>203</v>
      </c>
      <c r="AG48" s="1581">
        <f t="shared" si="35"/>
        <v>0</v>
      </c>
      <c r="AH48" s="1562">
        <f t="shared" si="36"/>
        <v>0</v>
      </c>
      <c r="AI48" s="1565"/>
      <c r="AJ48" s="1609"/>
      <c r="AK48" s="1565" t="s">
        <v>203</v>
      </c>
      <c r="AL48" s="1581">
        <f t="shared" si="37"/>
        <v>0</v>
      </c>
      <c r="AM48" s="1565"/>
      <c r="AN48" s="1609"/>
      <c r="AO48" s="1575"/>
      <c r="AP48" s="1581"/>
      <c r="AQ48" s="1581"/>
      <c r="AR48" s="1565"/>
      <c r="AS48" s="1565"/>
      <c r="AT48" s="1579"/>
    </row>
    <row r="49" spans="1:46" s="1188" customFormat="1" ht="19.5" customHeight="1">
      <c r="A49" s="1907"/>
      <c r="B49" s="1561" t="s">
        <v>188</v>
      </c>
      <c r="C49" s="1565"/>
      <c r="D49" s="1565"/>
      <c r="E49" s="1568"/>
      <c r="F49" s="1565">
        <f t="shared" si="26"/>
        <v>3</v>
      </c>
      <c r="G49" s="1565">
        <f t="shared" si="27"/>
        <v>0</v>
      </c>
      <c r="H49" s="1566">
        <f t="shared" si="28"/>
        <v>3</v>
      </c>
      <c r="I49" s="1565" t="s">
        <v>188</v>
      </c>
      <c r="J49" s="1581">
        <f t="shared" si="29"/>
        <v>2</v>
      </c>
      <c r="K49" s="1562">
        <f t="shared" si="30"/>
        <v>2</v>
      </c>
      <c r="L49" s="1565"/>
      <c r="M49" s="1565">
        <f>Nov!$F$201</f>
        <v>2</v>
      </c>
      <c r="N49" s="1565"/>
      <c r="O49" s="1609"/>
      <c r="P49" s="1565" t="s">
        <v>188</v>
      </c>
      <c r="Q49" s="1581">
        <f t="shared" si="31"/>
        <v>0</v>
      </c>
      <c r="R49" s="1562">
        <f t="shared" si="32"/>
        <v>0</v>
      </c>
      <c r="S49" s="1568"/>
      <c r="T49" s="1565"/>
      <c r="U49" s="1565"/>
      <c r="V49" s="1609"/>
      <c r="W49" s="1565" t="s">
        <v>188</v>
      </c>
      <c r="X49" s="1581">
        <f t="shared" si="33"/>
        <v>1</v>
      </c>
      <c r="Y49" s="1583">
        <f t="shared" si="34"/>
        <v>1</v>
      </c>
      <c r="Z49" s="1581">
        <f>Nov!$T$201</f>
        <v>1</v>
      </c>
      <c r="AA49" s="1581"/>
      <c r="AB49" s="1565"/>
      <c r="AC49" s="1565"/>
      <c r="AD49" s="1565"/>
      <c r="AE49" s="1609"/>
      <c r="AF49" s="1561" t="s">
        <v>188</v>
      </c>
      <c r="AG49" s="1581">
        <f t="shared" si="35"/>
        <v>0</v>
      </c>
      <c r="AH49" s="1562">
        <f t="shared" si="36"/>
        <v>0</v>
      </c>
      <c r="AI49" s="1565"/>
      <c r="AJ49" s="1609"/>
      <c r="AK49" s="1565" t="s">
        <v>188</v>
      </c>
      <c r="AL49" s="1581">
        <f t="shared" si="37"/>
        <v>0</v>
      </c>
      <c r="AM49" s="1565"/>
      <c r="AN49" s="1609"/>
      <c r="AO49" s="1575"/>
      <c r="AP49" s="1581"/>
      <c r="AQ49" s="1581"/>
      <c r="AR49" s="1565"/>
      <c r="AS49" s="1565"/>
      <c r="AT49" s="1579"/>
    </row>
    <row r="50" spans="1:46" s="1188" customFormat="1" ht="19.5" customHeight="1">
      <c r="A50" s="1907"/>
      <c r="B50" s="1561" t="s">
        <v>240</v>
      </c>
      <c r="C50" s="1565"/>
      <c r="D50" s="1565"/>
      <c r="E50" s="1568"/>
      <c r="F50" s="1565">
        <f t="shared" si="26"/>
        <v>7</v>
      </c>
      <c r="G50" s="1565">
        <f t="shared" si="27"/>
        <v>0</v>
      </c>
      <c r="H50" s="1566">
        <f t="shared" si="28"/>
        <v>7</v>
      </c>
      <c r="I50" s="1565" t="s">
        <v>240</v>
      </c>
      <c r="J50" s="1581">
        <f t="shared" si="29"/>
        <v>5</v>
      </c>
      <c r="K50" s="1562">
        <f t="shared" si="30"/>
        <v>5</v>
      </c>
      <c r="L50" s="1565"/>
      <c r="M50" s="1565">
        <f>Dec!$F$188</f>
        <v>5</v>
      </c>
      <c r="N50" s="1565"/>
      <c r="O50" s="1609"/>
      <c r="P50" s="1565" t="s">
        <v>240</v>
      </c>
      <c r="Q50" s="1581">
        <f t="shared" si="31"/>
        <v>0</v>
      </c>
      <c r="R50" s="1562">
        <f t="shared" si="32"/>
        <v>0</v>
      </c>
      <c r="S50" s="1568"/>
      <c r="T50" s="1565"/>
      <c r="U50" s="1565"/>
      <c r="V50" s="1609"/>
      <c r="W50" s="1565" t="s">
        <v>240</v>
      </c>
      <c r="X50" s="1581">
        <f t="shared" si="33"/>
        <v>2</v>
      </c>
      <c r="Y50" s="1583">
        <f t="shared" si="34"/>
        <v>2</v>
      </c>
      <c r="Z50" s="1581">
        <f>Dec!T188</f>
        <v>2</v>
      </c>
      <c r="AA50" s="1581"/>
      <c r="AB50" s="1565"/>
      <c r="AC50" s="1565"/>
      <c r="AD50" s="1565"/>
      <c r="AE50" s="1609"/>
      <c r="AF50" s="1561" t="s">
        <v>240</v>
      </c>
      <c r="AG50" s="1581">
        <f t="shared" si="35"/>
        <v>0</v>
      </c>
      <c r="AH50" s="1562">
        <f t="shared" si="36"/>
        <v>0</v>
      </c>
      <c r="AI50" s="1565"/>
      <c r="AJ50" s="1609"/>
      <c r="AK50" s="1565" t="s">
        <v>240</v>
      </c>
      <c r="AL50" s="1581">
        <f t="shared" si="37"/>
        <v>0</v>
      </c>
      <c r="AM50" s="1565"/>
      <c r="AN50" s="1609"/>
      <c r="AO50" s="1575"/>
      <c r="AP50" s="1581"/>
      <c r="AQ50" s="1581"/>
      <c r="AR50" s="1565"/>
      <c r="AS50" s="1565"/>
      <c r="AT50" s="1579"/>
    </row>
    <row r="51" spans="1:46" s="1188" customFormat="1" ht="19.5" customHeight="1">
      <c r="A51" s="1907"/>
      <c r="B51" s="1582" t="s">
        <v>176</v>
      </c>
      <c r="C51" s="1581"/>
      <c r="D51" s="1581"/>
      <c r="E51" s="1568"/>
      <c r="F51" s="1581">
        <f>SUM(F39:F50)</f>
        <v>38</v>
      </c>
      <c r="G51" s="1581">
        <f>SUM(G39:G50)</f>
        <v>0</v>
      </c>
      <c r="H51" s="1566">
        <f>SUM(H39:H50)</f>
        <v>38</v>
      </c>
      <c r="I51" s="1581" t="s">
        <v>176</v>
      </c>
      <c r="J51" s="1581">
        <f>SUM(J39:J50)</f>
        <v>30</v>
      </c>
      <c r="K51" s="1562">
        <f t="shared" si="30"/>
        <v>30</v>
      </c>
      <c r="L51" s="1581">
        <f>SUM(L39:L50)</f>
        <v>0</v>
      </c>
      <c r="M51" s="1581">
        <f>SUM(M39:M50)</f>
        <v>30</v>
      </c>
      <c r="N51" s="1581">
        <f>SUM(N39:N50)</f>
        <v>0</v>
      </c>
      <c r="O51" s="1616"/>
      <c r="P51" s="1581" t="s">
        <v>176</v>
      </c>
      <c r="Q51" s="1581">
        <f>SUM(Q39:Q50)</f>
        <v>0</v>
      </c>
      <c r="R51" s="1562">
        <f t="shared" si="32"/>
        <v>0</v>
      </c>
      <c r="S51" s="1568"/>
      <c r="T51" s="1581">
        <f>SUM(T39:T50)</f>
        <v>0</v>
      </c>
      <c r="U51" s="1581">
        <f>SUM(U39:U50)</f>
        <v>0</v>
      </c>
      <c r="V51" s="1616"/>
      <c r="W51" s="1581" t="s">
        <v>176</v>
      </c>
      <c r="X51" s="1581">
        <f>SUM(X39:X50)</f>
        <v>8</v>
      </c>
      <c r="Y51" s="1583">
        <f t="shared" si="34"/>
        <v>8</v>
      </c>
      <c r="Z51" s="1581">
        <f>SUM(Z39:Z50)</f>
        <v>8</v>
      </c>
      <c r="AA51" s="1581">
        <f>SUM(AA39:AA50)</f>
        <v>0</v>
      </c>
      <c r="AB51" s="1581">
        <f>SUM(AB39:AB50)</f>
        <v>0</v>
      </c>
      <c r="AC51" s="1581"/>
      <c r="AD51" s="1581"/>
      <c r="AE51" s="1616"/>
      <c r="AF51" s="1582" t="s">
        <v>176</v>
      </c>
      <c r="AG51" s="1581">
        <f>SUM(AG39:AG50)</f>
        <v>0</v>
      </c>
      <c r="AH51" s="1562">
        <f t="shared" si="36"/>
        <v>0</v>
      </c>
      <c r="AI51" s="1581">
        <f>SUM(AI39:AI50)</f>
        <v>0</v>
      </c>
      <c r="AJ51" s="1616">
        <f>SUM(AJ39:AJ50)</f>
        <v>0</v>
      </c>
      <c r="AK51" s="1581" t="s">
        <v>176</v>
      </c>
      <c r="AL51" s="1581">
        <f>SUM(AL39:AL50)</f>
        <v>0</v>
      </c>
      <c r="AM51" s="1581">
        <f>SUM(AM39:AM50)</f>
        <v>0</v>
      </c>
      <c r="AN51" s="1616"/>
      <c r="AO51" s="1617"/>
      <c r="AP51" s="1581"/>
      <c r="AQ51" s="1581"/>
      <c r="AR51" s="1581"/>
      <c r="AS51" s="1581"/>
      <c r="AT51" s="1618"/>
    </row>
    <row r="52" spans="1:46" s="1188" customFormat="1" ht="19.5" customHeight="1" thickBot="1">
      <c r="A52" s="1908"/>
      <c r="B52" s="1619"/>
      <c r="C52" s="1620"/>
      <c r="D52" s="1620"/>
      <c r="E52" s="1620"/>
      <c r="F52" s="1620"/>
      <c r="G52" s="1620"/>
      <c r="H52" s="1621"/>
      <c r="I52" s="1620"/>
      <c r="J52" s="1620"/>
      <c r="K52" s="1622"/>
      <c r="L52" s="1620"/>
      <c r="M52" s="1623"/>
      <c r="N52" s="1620"/>
      <c r="O52" s="1624"/>
      <c r="P52" s="1620"/>
      <c r="Q52" s="1620"/>
      <c r="R52" s="1622"/>
      <c r="S52" s="1620"/>
      <c r="T52" s="1623"/>
      <c r="U52" s="1620"/>
      <c r="V52" s="1620"/>
      <c r="W52" s="1625"/>
      <c r="X52" s="1626"/>
      <c r="Y52" s="1627"/>
      <c r="Z52" s="1626"/>
      <c r="AA52" s="1628"/>
      <c r="AB52" s="1620"/>
      <c r="AC52" s="1620"/>
      <c r="AD52" s="1620"/>
      <c r="AE52" s="1624"/>
      <c r="AF52" s="1619"/>
      <c r="AG52" s="1620"/>
      <c r="AH52" s="1622"/>
      <c r="AI52" s="1620"/>
      <c r="AJ52" s="1624"/>
      <c r="AK52" s="1620"/>
      <c r="AL52" s="1620"/>
      <c r="AM52" s="1620"/>
      <c r="AN52" s="1620"/>
      <c r="AO52" s="1629"/>
      <c r="AP52" s="1620"/>
      <c r="AQ52" s="1620"/>
      <c r="AR52" s="1620"/>
      <c r="AS52" s="1620"/>
      <c r="AT52" s="1630"/>
    </row>
    <row r="53" spans="1:46" s="1188" customFormat="1" ht="21.75" customHeight="1" thickTop="1">
      <c r="A53" s="1906" t="s">
        <v>381</v>
      </c>
      <c r="B53" s="1631" t="s">
        <v>244</v>
      </c>
      <c r="C53" s="1632"/>
      <c r="D53" s="1632"/>
      <c r="E53" s="1632"/>
      <c r="F53" s="1632"/>
      <c r="G53" s="1632"/>
      <c r="H53" s="1633"/>
      <c r="I53" s="1896" t="s">
        <v>96</v>
      </c>
      <c r="J53" s="1896"/>
      <c r="K53" s="1896"/>
      <c r="L53" s="1896"/>
      <c r="M53" s="1896"/>
      <c r="N53" s="1896"/>
      <c r="O53" s="1897"/>
      <c r="P53" s="1896" t="s">
        <v>97</v>
      </c>
      <c r="Q53" s="1896"/>
      <c r="R53" s="1896"/>
      <c r="S53" s="1896"/>
      <c r="T53" s="1896"/>
      <c r="U53" s="1896"/>
      <c r="V53" s="1896"/>
      <c r="W53" s="1898" t="s">
        <v>98</v>
      </c>
      <c r="X53" s="1896"/>
      <c r="Y53" s="1896"/>
      <c r="Z53" s="1896"/>
      <c r="AA53" s="1896"/>
      <c r="AB53" s="1896"/>
      <c r="AC53" s="1896"/>
      <c r="AD53" s="1896"/>
      <c r="AE53" s="1897"/>
      <c r="AF53" s="1898" t="s">
        <v>245</v>
      </c>
      <c r="AG53" s="1896"/>
      <c r="AH53" s="1896"/>
      <c r="AI53" s="1896"/>
      <c r="AJ53" s="1897"/>
      <c r="AK53" s="1896" t="s">
        <v>282</v>
      </c>
      <c r="AL53" s="1896"/>
      <c r="AM53" s="1896"/>
      <c r="AN53" s="1896"/>
      <c r="AO53" s="1900" t="s">
        <v>6</v>
      </c>
      <c r="AP53" s="1901"/>
      <c r="AQ53" s="1901"/>
      <c r="AR53" s="1901"/>
      <c r="AS53" s="1901"/>
      <c r="AT53" s="1902"/>
    </row>
    <row r="54" spans="1:46" s="1578" customFormat="1" ht="21.75" customHeight="1">
      <c r="A54" s="1907"/>
      <c r="B54" s="1544"/>
      <c r="C54" s="1542"/>
      <c r="D54" s="1545"/>
      <c r="E54" s="1542"/>
      <c r="F54" s="1537"/>
      <c r="G54" s="1538" t="s">
        <v>248</v>
      </c>
      <c r="H54" s="1539"/>
      <c r="I54" s="1542"/>
      <c r="J54" s="1542"/>
      <c r="K54" s="1542"/>
      <c r="L54" s="1542"/>
      <c r="M54" s="1542"/>
      <c r="N54" s="1542"/>
      <c r="O54" s="1548"/>
      <c r="P54" s="1542"/>
      <c r="Q54" s="1542"/>
      <c r="R54" s="1542"/>
      <c r="S54" s="1542"/>
      <c r="T54" s="1542"/>
      <c r="U54" s="1542"/>
      <c r="V54" s="1542"/>
      <c r="W54" s="1544"/>
      <c r="X54" s="1542"/>
      <c r="Y54" s="1542"/>
      <c r="Z54" s="1542"/>
      <c r="AA54" s="1542"/>
      <c r="AB54" s="1542"/>
      <c r="AC54" s="1537"/>
      <c r="AD54" s="1542"/>
      <c r="AE54" s="1548"/>
      <c r="AF54" s="1544"/>
      <c r="AG54" s="1542"/>
      <c r="AH54" s="1542"/>
      <c r="AI54" s="1542"/>
      <c r="AJ54" s="1548"/>
      <c r="AK54" s="1542"/>
      <c r="AL54" s="1542"/>
      <c r="AM54" s="1542"/>
      <c r="AN54" s="1542"/>
      <c r="AO54" s="1541"/>
      <c r="AP54" s="1542"/>
      <c r="AQ54" s="1542"/>
      <c r="AR54" s="1542"/>
      <c r="AS54" s="1542"/>
      <c r="AT54" s="1543"/>
    </row>
    <row r="55" spans="1:46" s="1578" customFormat="1" ht="21.75" customHeight="1">
      <c r="A55" s="1907"/>
      <c r="B55" s="1544"/>
      <c r="C55" s="1542"/>
      <c r="D55" s="1545"/>
      <c r="E55" s="1542"/>
      <c r="F55" s="1542" t="s">
        <v>246</v>
      </c>
      <c r="G55" s="1545" t="s">
        <v>237</v>
      </c>
      <c r="H55" s="1547"/>
      <c r="I55" s="1542"/>
      <c r="J55" s="1542"/>
      <c r="K55" s="1542"/>
      <c r="L55" s="1542"/>
      <c r="M55" s="1542"/>
      <c r="N55" s="1542"/>
      <c r="O55" s="1548"/>
      <c r="P55" s="1542"/>
      <c r="Q55" s="1542"/>
      <c r="R55" s="1542"/>
      <c r="S55" s="1542"/>
      <c r="T55" s="1542"/>
      <c r="U55" s="1542"/>
      <c r="V55" s="1542"/>
      <c r="W55" s="1544"/>
      <c r="X55" s="1542"/>
      <c r="Y55" s="1542"/>
      <c r="Z55" s="1542"/>
      <c r="AA55" s="1542"/>
      <c r="AB55" s="1542"/>
      <c r="AC55" s="1542"/>
      <c r="AD55" s="1542"/>
      <c r="AE55" s="1548"/>
      <c r="AF55" s="1544"/>
      <c r="AG55" s="1542"/>
      <c r="AH55" s="1542"/>
      <c r="AI55" s="1542"/>
      <c r="AJ55" s="1548"/>
      <c r="AK55" s="1542"/>
      <c r="AL55" s="1542"/>
      <c r="AM55" s="1542"/>
      <c r="AN55" s="1542"/>
      <c r="AO55" s="1541"/>
      <c r="AP55" s="1545"/>
      <c r="AQ55" s="1545"/>
      <c r="AR55" s="1545"/>
      <c r="AS55" s="1545"/>
      <c r="AT55" s="1543"/>
    </row>
    <row r="56" spans="1:46" s="1188" customFormat="1" ht="21.75" customHeight="1" thickBot="1">
      <c r="A56" s="1907"/>
      <c r="B56" s="1549"/>
      <c r="C56" s="1554"/>
      <c r="D56" s="1550"/>
      <c r="E56" s="1550"/>
      <c r="F56" s="1554" t="s">
        <v>247</v>
      </c>
      <c r="G56" s="1550" t="s">
        <v>299</v>
      </c>
      <c r="H56" s="1552" t="s">
        <v>249</v>
      </c>
      <c r="I56" s="1550">
        <v>12</v>
      </c>
      <c r="J56" s="1550">
        <v>10</v>
      </c>
      <c r="K56" s="1550"/>
      <c r="L56" s="1550">
        <v>9</v>
      </c>
      <c r="M56" s="1550">
        <v>8</v>
      </c>
      <c r="N56" s="1550">
        <v>7</v>
      </c>
      <c r="O56" s="1634" t="s">
        <v>267</v>
      </c>
      <c r="P56" s="1550">
        <v>12</v>
      </c>
      <c r="Q56" s="1550">
        <v>10</v>
      </c>
      <c r="R56" s="1550"/>
      <c r="S56" s="1550">
        <v>9</v>
      </c>
      <c r="T56" s="1550">
        <v>8</v>
      </c>
      <c r="U56" s="1550">
        <v>7</v>
      </c>
      <c r="V56" s="1554" t="s">
        <v>267</v>
      </c>
      <c r="W56" s="1635">
        <v>12</v>
      </c>
      <c r="X56" s="1550">
        <v>11</v>
      </c>
      <c r="Y56" s="1550"/>
      <c r="Z56" s="1550">
        <v>10</v>
      </c>
      <c r="AA56" s="1550">
        <v>9</v>
      </c>
      <c r="AB56" s="1550">
        <v>8</v>
      </c>
      <c r="AC56" s="1550">
        <v>7</v>
      </c>
      <c r="AD56" s="1554" t="s">
        <v>267</v>
      </c>
      <c r="AE56" s="1555"/>
      <c r="AF56" s="1549"/>
      <c r="AG56" s="1550">
        <v>9</v>
      </c>
      <c r="AH56" s="1550"/>
      <c r="AI56" s="1550">
        <v>8</v>
      </c>
      <c r="AJ56" s="1634" t="s">
        <v>267</v>
      </c>
      <c r="AK56" s="1636"/>
      <c r="AL56" s="1550">
        <v>10</v>
      </c>
      <c r="AM56" s="1550">
        <v>9</v>
      </c>
      <c r="AN56" s="1554" t="s">
        <v>267</v>
      </c>
      <c r="AO56" s="1637"/>
      <c r="AP56" s="1550">
        <v>8</v>
      </c>
      <c r="AQ56" s="1550"/>
      <c r="AR56" s="1550">
        <v>8</v>
      </c>
      <c r="AS56" s="1550">
        <v>8</v>
      </c>
      <c r="AT56" s="1638" t="s">
        <v>267</v>
      </c>
    </row>
    <row r="57" spans="1:46" s="1188" customFormat="1" ht="19.5" customHeight="1">
      <c r="A57" s="1907"/>
      <c r="B57" s="1602"/>
      <c r="C57" s="1578"/>
      <c r="D57" s="1578"/>
      <c r="E57" s="1578"/>
      <c r="F57" s="1578"/>
      <c r="G57" s="1578"/>
      <c r="H57" s="1639"/>
      <c r="I57" s="1565"/>
      <c r="J57" s="1565"/>
      <c r="K57" s="1562"/>
      <c r="L57" s="1565"/>
      <c r="M57" s="1565"/>
      <c r="N57" s="1565"/>
      <c r="O57" s="1616"/>
      <c r="R57" s="1682"/>
      <c r="S57" s="1640"/>
      <c r="T57" s="1640"/>
      <c r="U57" s="1640"/>
      <c r="V57" s="1640"/>
      <c r="W57" s="1582"/>
      <c r="X57" s="1581"/>
      <c r="Y57" s="1583"/>
      <c r="Z57" s="1581"/>
      <c r="AA57" s="1581"/>
      <c r="AB57" s="1565"/>
      <c r="AC57" s="1565"/>
      <c r="AD57" s="1565"/>
      <c r="AE57" s="1609"/>
      <c r="AF57" s="1602"/>
      <c r="AG57" s="1578"/>
      <c r="AH57" s="1610"/>
      <c r="AI57" s="1565"/>
      <c r="AJ57" s="1609"/>
      <c r="AM57" s="1565"/>
      <c r="AN57" s="1640"/>
      <c r="AO57" s="1612"/>
      <c r="AP57" s="1565"/>
      <c r="AQ57" s="1578"/>
      <c r="AR57" s="1565"/>
      <c r="AS57" s="1578"/>
      <c r="AT57" s="1580"/>
    </row>
    <row r="58" spans="1:48" s="1188" customFormat="1" ht="19.5" customHeight="1">
      <c r="A58" s="1907"/>
      <c r="B58" s="1561" t="s">
        <v>108</v>
      </c>
      <c r="C58" s="1565"/>
      <c r="D58" s="1565"/>
      <c r="E58" s="1578"/>
      <c r="F58" s="1565">
        <f aca="true" t="shared" si="38" ref="F58:F69">O58+V58+AD58+AJ58+AN58</f>
        <v>312</v>
      </c>
      <c r="G58" s="1565">
        <f aca="true" t="shared" si="39" ref="G58:G69">AT58</f>
        <v>24</v>
      </c>
      <c r="H58" s="1603">
        <f aca="true" t="shared" si="40" ref="H58:H69">F58+G58</f>
        <v>336</v>
      </c>
      <c r="I58" s="1565"/>
      <c r="J58" s="1565"/>
      <c r="K58" s="1562"/>
      <c r="L58" s="1565"/>
      <c r="M58" s="1565">
        <v>5</v>
      </c>
      <c r="N58" s="1565">
        <f>M39</f>
        <v>4</v>
      </c>
      <c r="O58" s="1616">
        <f>SUM(J58*$J$56)+(L58*$L$56)+(M58*$M$56)+(N58*$N$56)+($I$56*I58)</f>
        <v>68</v>
      </c>
      <c r="P58" s="1640">
        <v>2</v>
      </c>
      <c r="Q58" s="1640"/>
      <c r="R58" s="1684">
        <f>P58+Q58+T58+U58+S58</f>
        <v>7</v>
      </c>
      <c r="S58" s="1640">
        <v>1</v>
      </c>
      <c r="T58" s="1640">
        <v>3</v>
      </c>
      <c r="U58" s="1640">
        <v>1</v>
      </c>
      <c r="V58" s="1581">
        <f>SUM(P58*P$56)+(Q58*Q$56)+(S$56*S58)+(T$56*T58)+(U$56*U58)</f>
        <v>64</v>
      </c>
      <c r="W58" s="1561"/>
      <c r="X58" s="1565"/>
      <c r="Y58" s="1641"/>
      <c r="Z58" s="1565"/>
      <c r="AA58" s="1565">
        <v>3</v>
      </c>
      <c r="AB58" s="1565">
        <v>10</v>
      </c>
      <c r="AC58" s="1565">
        <v>1</v>
      </c>
      <c r="AD58" s="1581">
        <f>SUM(W58*$X$56)+(X58*$X$56)+(Z58*$Z$56)+(AA58*$AA$56)+(AB58*$AB$56)+(AC58*$AC$56)</f>
        <v>114</v>
      </c>
      <c r="AE58" s="1565">
        <f>SUM(W58:AC58)</f>
        <v>14</v>
      </c>
      <c r="AF58" s="1561" t="s">
        <v>108</v>
      </c>
      <c r="AG58" s="1565"/>
      <c r="AH58" s="1642"/>
      <c r="AI58" s="1565">
        <v>6</v>
      </c>
      <c r="AJ58" s="1616">
        <f aca="true" t="shared" si="41" ref="AJ58:AJ69">SUM(AG58*$AG$56)+(AI58*$AI$56)</f>
        <v>48</v>
      </c>
      <c r="AK58" s="1561" t="s">
        <v>108</v>
      </c>
      <c r="AL58" s="1640"/>
      <c r="AM58" s="1640">
        <f aca="true" t="shared" si="42" ref="AM58:AM69">AL21</f>
        <v>2</v>
      </c>
      <c r="AN58" s="1616">
        <f aca="true" t="shared" si="43" ref="AN58:AN63">SUM(AL58*$AL$56)+(AM58*$AM$56)</f>
        <v>18</v>
      </c>
      <c r="AO58" s="1575" t="s">
        <v>108</v>
      </c>
      <c r="AP58" s="1565">
        <f aca="true" t="shared" si="44" ref="AP58:AP69">$AR21*$AP$56</f>
        <v>0</v>
      </c>
      <c r="AQ58" s="1565">
        <f aca="true" t="shared" si="45" ref="AQ58:AQ69">AS21*AQ56</f>
        <v>0</v>
      </c>
      <c r="AR58" s="1565">
        <f aca="true" t="shared" si="46" ref="AR58:AR69">$AS21*$AR$56</f>
        <v>8</v>
      </c>
      <c r="AS58" s="1565">
        <f aca="true" t="shared" si="47" ref="AS58:AS69">$AT21*$AS$56</f>
        <v>16</v>
      </c>
      <c r="AT58" s="1618">
        <f>SUM(AP58+AR58+AS58)</f>
        <v>24</v>
      </c>
      <c r="AV58" s="1565"/>
    </row>
    <row r="59" spans="1:48" s="1188" customFormat="1" ht="19.5" customHeight="1">
      <c r="A59" s="1907"/>
      <c r="B59" s="1561" t="s">
        <v>234</v>
      </c>
      <c r="C59" s="1565"/>
      <c r="D59" s="1565"/>
      <c r="E59" s="1578"/>
      <c r="F59" s="1565">
        <f t="shared" si="38"/>
        <v>289</v>
      </c>
      <c r="G59" s="1565">
        <f t="shared" si="39"/>
        <v>32</v>
      </c>
      <c r="H59" s="1603">
        <f t="shared" si="40"/>
        <v>321</v>
      </c>
      <c r="I59" s="1565"/>
      <c r="J59" s="1565"/>
      <c r="K59" s="1562"/>
      <c r="L59" s="1565"/>
      <c r="M59" s="1565">
        <v>7</v>
      </c>
      <c r="N59" s="1565">
        <f>M40</f>
        <v>4</v>
      </c>
      <c r="O59" s="1616">
        <f aca="true" t="shared" si="48" ref="O59:O69">SUM(J59*$J$56)+(L59*$L$56)+(M59*$M$56)+(N59*$N$56)+($I$56*I59)</f>
        <v>84</v>
      </c>
      <c r="P59" s="1640"/>
      <c r="Q59" s="1640"/>
      <c r="R59" s="1684">
        <f aca="true" t="shared" si="49" ref="R59:R69">P59+Q59+T59+U59+S59</f>
        <v>6</v>
      </c>
      <c r="S59" s="1640">
        <v>1</v>
      </c>
      <c r="T59" s="1640">
        <v>5</v>
      </c>
      <c r="U59" s="1640"/>
      <c r="V59" s="1581">
        <f aca="true" t="shared" si="50" ref="V59:V69">SUM(P59*P$56)+(Q59*Q$56)+(S$56*S59)+(T$56*T59)+(U$56*U59)</f>
        <v>49</v>
      </c>
      <c r="W59" s="1561"/>
      <c r="X59" s="1565"/>
      <c r="Y59" s="1641"/>
      <c r="Z59" s="1565"/>
      <c r="AA59" s="1565">
        <v>4</v>
      </c>
      <c r="AB59" s="1565">
        <v>6</v>
      </c>
      <c r="AC59" s="1565">
        <v>2</v>
      </c>
      <c r="AD59" s="1581">
        <f aca="true" t="shared" si="51" ref="AD59:AD69">SUM(W59*$X$56)+(X59*$X$56)+(Z59*$Z$56)+(AA59*$AA$56)+(AB59*$AB$56)+(AC59*$AC$56)</f>
        <v>98</v>
      </c>
      <c r="AE59" s="1565">
        <f aca="true" t="shared" si="52" ref="AE59:AE69">SUM(W59:AC59)</f>
        <v>12</v>
      </c>
      <c r="AF59" s="1561" t="s">
        <v>234</v>
      </c>
      <c r="AG59" s="1565"/>
      <c r="AH59" s="1610"/>
      <c r="AI59" s="1565">
        <v>5</v>
      </c>
      <c r="AJ59" s="1616">
        <f t="shared" si="41"/>
        <v>40</v>
      </c>
      <c r="AK59" s="1561" t="s">
        <v>234</v>
      </c>
      <c r="AL59" s="1640"/>
      <c r="AM59" s="1640">
        <f t="shared" si="42"/>
        <v>2</v>
      </c>
      <c r="AN59" s="1616">
        <f t="shared" si="43"/>
        <v>18</v>
      </c>
      <c r="AO59" s="1575" t="s">
        <v>234</v>
      </c>
      <c r="AP59" s="1565">
        <f t="shared" si="44"/>
        <v>0</v>
      </c>
      <c r="AQ59" s="1565">
        <f t="shared" si="45"/>
        <v>0</v>
      </c>
      <c r="AR59" s="1565">
        <f t="shared" si="46"/>
        <v>16</v>
      </c>
      <c r="AS59" s="1565">
        <f t="shared" si="47"/>
        <v>16</v>
      </c>
      <c r="AT59" s="1618">
        <f aca="true" t="shared" si="53" ref="AT59:AT69">SUM(AP59+AR59+AS59)</f>
        <v>32</v>
      </c>
      <c r="AV59" s="1565"/>
    </row>
    <row r="60" spans="1:48" s="1188" customFormat="1" ht="19.5" customHeight="1">
      <c r="A60" s="1907"/>
      <c r="B60" s="1561" t="s">
        <v>140</v>
      </c>
      <c r="C60" s="1565"/>
      <c r="D60" s="1565"/>
      <c r="E60" s="1578"/>
      <c r="F60" s="1565">
        <f t="shared" si="38"/>
        <v>322</v>
      </c>
      <c r="G60" s="1565">
        <f t="shared" si="39"/>
        <v>32</v>
      </c>
      <c r="H60" s="1603">
        <f t="shared" si="40"/>
        <v>354</v>
      </c>
      <c r="I60" s="1565"/>
      <c r="J60" s="1565"/>
      <c r="K60" s="1562"/>
      <c r="L60" s="1565"/>
      <c r="M60" s="1565">
        <v>8</v>
      </c>
      <c r="N60" s="1565">
        <f>M41</f>
        <v>5</v>
      </c>
      <c r="O60" s="1616">
        <f t="shared" si="48"/>
        <v>99</v>
      </c>
      <c r="P60" s="1640"/>
      <c r="Q60" s="1640"/>
      <c r="R60" s="1684">
        <f t="shared" si="49"/>
        <v>5</v>
      </c>
      <c r="S60" s="1640"/>
      <c r="T60" s="1640">
        <v>4</v>
      </c>
      <c r="U60" s="1640">
        <v>1</v>
      </c>
      <c r="V60" s="1581">
        <f t="shared" si="50"/>
        <v>39</v>
      </c>
      <c r="W60" s="1561"/>
      <c r="X60" s="1565"/>
      <c r="Y60" s="1641"/>
      <c r="Z60" s="1565">
        <v>2</v>
      </c>
      <c r="AA60" s="1565">
        <v>2</v>
      </c>
      <c r="AB60" s="1565">
        <v>9</v>
      </c>
      <c r="AC60" s="1565"/>
      <c r="AD60" s="1581">
        <f t="shared" si="51"/>
        <v>110</v>
      </c>
      <c r="AE60" s="1565">
        <f t="shared" si="52"/>
        <v>13</v>
      </c>
      <c r="AF60" s="1561" t="s">
        <v>140</v>
      </c>
      <c r="AG60" s="1565"/>
      <c r="AH60" s="1642"/>
      <c r="AI60" s="1565">
        <v>7</v>
      </c>
      <c r="AJ60" s="1616">
        <f t="shared" si="41"/>
        <v>56</v>
      </c>
      <c r="AK60" s="1561" t="s">
        <v>140</v>
      </c>
      <c r="AL60" s="1640"/>
      <c r="AM60" s="1640">
        <f t="shared" si="42"/>
        <v>2</v>
      </c>
      <c r="AN60" s="1616">
        <f t="shared" si="43"/>
        <v>18</v>
      </c>
      <c r="AO60" s="1575" t="s">
        <v>140</v>
      </c>
      <c r="AP60" s="1565">
        <f t="shared" si="44"/>
        <v>8</v>
      </c>
      <c r="AQ60" s="1565">
        <f t="shared" si="45"/>
        <v>0</v>
      </c>
      <c r="AR60" s="1565">
        <f t="shared" si="46"/>
        <v>16</v>
      </c>
      <c r="AS60" s="1565">
        <f t="shared" si="47"/>
        <v>8</v>
      </c>
      <c r="AT60" s="1618">
        <f t="shared" si="53"/>
        <v>32</v>
      </c>
      <c r="AV60" s="1565"/>
    </row>
    <row r="61" spans="1:48" s="1188" customFormat="1" ht="19.5" customHeight="1">
      <c r="A61" s="1907"/>
      <c r="B61" s="1561" t="s">
        <v>235</v>
      </c>
      <c r="C61" s="1565"/>
      <c r="D61" s="1565"/>
      <c r="E61" s="1578"/>
      <c r="F61" s="1565">
        <f t="shared" si="38"/>
        <v>308</v>
      </c>
      <c r="G61" s="1565">
        <f t="shared" si="39"/>
        <v>80</v>
      </c>
      <c r="H61" s="1603">
        <f t="shared" si="40"/>
        <v>388</v>
      </c>
      <c r="I61" s="1565"/>
      <c r="J61" s="1565"/>
      <c r="K61" s="1562"/>
      <c r="L61" s="1565"/>
      <c r="M61" s="1565">
        <v>7</v>
      </c>
      <c r="N61" s="1565">
        <f>M42</f>
        <v>3</v>
      </c>
      <c r="O61" s="1616">
        <f t="shared" si="48"/>
        <v>77</v>
      </c>
      <c r="P61" s="1640"/>
      <c r="Q61" s="1640"/>
      <c r="R61" s="1684">
        <f t="shared" si="49"/>
        <v>8</v>
      </c>
      <c r="S61" s="1640"/>
      <c r="T61" s="1640">
        <v>8</v>
      </c>
      <c r="U61" s="1640"/>
      <c r="V61" s="1581">
        <f t="shared" si="50"/>
        <v>64</v>
      </c>
      <c r="W61" s="1561"/>
      <c r="X61" s="1565"/>
      <c r="Y61" s="1641"/>
      <c r="Z61" s="1565">
        <v>2</v>
      </c>
      <c r="AA61" s="1565">
        <v>2</v>
      </c>
      <c r="AB61" s="1565">
        <v>8</v>
      </c>
      <c r="AC61" s="1565">
        <v>1</v>
      </c>
      <c r="AD61" s="1581">
        <f t="shared" si="51"/>
        <v>109</v>
      </c>
      <c r="AE61" s="1565">
        <f t="shared" si="52"/>
        <v>13</v>
      </c>
      <c r="AF61" s="1561" t="s">
        <v>235</v>
      </c>
      <c r="AG61" s="1565"/>
      <c r="AH61" s="1610"/>
      <c r="AI61" s="1565">
        <v>5</v>
      </c>
      <c r="AJ61" s="1616">
        <f t="shared" si="41"/>
        <v>40</v>
      </c>
      <c r="AK61" s="1561" t="s">
        <v>235</v>
      </c>
      <c r="AL61" s="1640"/>
      <c r="AM61" s="1640">
        <f t="shared" si="42"/>
        <v>2</v>
      </c>
      <c r="AN61" s="1616">
        <f t="shared" si="43"/>
        <v>18</v>
      </c>
      <c r="AO61" s="1575" t="s">
        <v>235</v>
      </c>
      <c r="AP61" s="1565">
        <f t="shared" si="44"/>
        <v>40</v>
      </c>
      <c r="AQ61" s="1565">
        <f t="shared" si="45"/>
        <v>0</v>
      </c>
      <c r="AR61" s="1565">
        <f t="shared" si="46"/>
        <v>24</v>
      </c>
      <c r="AS61" s="1565">
        <f t="shared" si="47"/>
        <v>16</v>
      </c>
      <c r="AT61" s="1618">
        <f t="shared" si="53"/>
        <v>80</v>
      </c>
      <c r="AV61" s="1565"/>
    </row>
    <row r="62" spans="1:48" s="1188" customFormat="1" ht="19.5" customHeight="1">
      <c r="A62" s="1907"/>
      <c r="B62" s="1561" t="s">
        <v>153</v>
      </c>
      <c r="C62" s="1565"/>
      <c r="D62" s="1565"/>
      <c r="E62" s="1578"/>
      <c r="F62" s="1565">
        <f t="shared" si="38"/>
        <v>290</v>
      </c>
      <c r="G62" s="1565">
        <f t="shared" si="39"/>
        <v>72</v>
      </c>
      <c r="H62" s="1603">
        <f t="shared" si="40"/>
        <v>362</v>
      </c>
      <c r="I62" s="1565"/>
      <c r="J62" s="1565">
        <v>1</v>
      </c>
      <c r="K62" s="1562"/>
      <c r="L62" s="1565">
        <v>1</v>
      </c>
      <c r="M62" s="1565">
        <v>6</v>
      </c>
      <c r="N62" s="1565"/>
      <c r="O62" s="1616">
        <f t="shared" si="48"/>
        <v>67</v>
      </c>
      <c r="P62" s="1640"/>
      <c r="Q62" s="1640"/>
      <c r="R62" s="1684">
        <f t="shared" si="49"/>
        <v>5</v>
      </c>
      <c r="S62" s="1640"/>
      <c r="T62" s="1640">
        <v>5</v>
      </c>
      <c r="U62" s="1640"/>
      <c r="V62" s="1581">
        <f t="shared" si="50"/>
        <v>40</v>
      </c>
      <c r="W62" s="1561"/>
      <c r="X62" s="1565"/>
      <c r="Y62" s="1641"/>
      <c r="Z62" s="1565"/>
      <c r="AA62" s="1565">
        <v>3</v>
      </c>
      <c r="AB62" s="1565">
        <v>10</v>
      </c>
      <c r="AC62" s="1565"/>
      <c r="AD62" s="1581">
        <f t="shared" si="51"/>
        <v>107</v>
      </c>
      <c r="AE62" s="1565">
        <f t="shared" si="52"/>
        <v>13</v>
      </c>
      <c r="AF62" s="1561" t="s">
        <v>153</v>
      </c>
      <c r="AG62" s="1565">
        <v>1</v>
      </c>
      <c r="AH62" s="1642"/>
      <c r="AI62" s="1565">
        <v>5</v>
      </c>
      <c r="AJ62" s="1616">
        <f t="shared" si="41"/>
        <v>49</v>
      </c>
      <c r="AK62" s="1561" t="s">
        <v>153</v>
      </c>
      <c r="AL62" s="1640"/>
      <c r="AM62" s="1640">
        <f t="shared" si="42"/>
        <v>3</v>
      </c>
      <c r="AN62" s="1616">
        <f t="shared" si="43"/>
        <v>27</v>
      </c>
      <c r="AO62" s="1575" t="s">
        <v>153</v>
      </c>
      <c r="AP62" s="1565">
        <f t="shared" si="44"/>
        <v>32</v>
      </c>
      <c r="AQ62" s="1565">
        <f t="shared" si="45"/>
        <v>0</v>
      </c>
      <c r="AR62" s="1565">
        <f t="shared" si="46"/>
        <v>16</v>
      </c>
      <c r="AS62" s="1565">
        <f t="shared" si="47"/>
        <v>24</v>
      </c>
      <c r="AT62" s="1618">
        <f t="shared" si="53"/>
        <v>72</v>
      </c>
      <c r="AV62" s="1565"/>
    </row>
    <row r="63" spans="1:48" s="1188" customFormat="1" ht="19.5" customHeight="1">
      <c r="A63" s="1907"/>
      <c r="B63" s="1561" t="s">
        <v>224</v>
      </c>
      <c r="C63" s="1565"/>
      <c r="D63" s="1565"/>
      <c r="E63" s="1578"/>
      <c r="F63" s="1565">
        <f t="shared" si="38"/>
        <v>291</v>
      </c>
      <c r="G63" s="1565">
        <f t="shared" si="39"/>
        <v>64</v>
      </c>
      <c r="H63" s="1603">
        <f t="shared" si="40"/>
        <v>355</v>
      </c>
      <c r="I63" s="1565"/>
      <c r="J63" s="1565">
        <v>2</v>
      </c>
      <c r="K63" s="1562"/>
      <c r="L63" s="1565">
        <v>1</v>
      </c>
      <c r="M63" s="1643">
        <v>5</v>
      </c>
      <c r="N63" s="1565"/>
      <c r="O63" s="1616">
        <f t="shared" si="48"/>
        <v>69</v>
      </c>
      <c r="P63" s="1640"/>
      <c r="Q63" s="1640"/>
      <c r="R63" s="1684">
        <f t="shared" si="49"/>
        <v>6</v>
      </c>
      <c r="S63" s="1640">
        <v>1</v>
      </c>
      <c r="T63" s="1640">
        <v>5</v>
      </c>
      <c r="U63" s="1640"/>
      <c r="V63" s="1581">
        <f t="shared" si="50"/>
        <v>49</v>
      </c>
      <c r="W63" s="1561"/>
      <c r="X63" s="1565"/>
      <c r="Y63" s="1641"/>
      <c r="Z63" s="1565"/>
      <c r="AA63" s="1565">
        <v>2</v>
      </c>
      <c r="AB63" s="1565">
        <v>10</v>
      </c>
      <c r="AC63" s="1565"/>
      <c r="AD63" s="1581">
        <f t="shared" si="51"/>
        <v>98</v>
      </c>
      <c r="AE63" s="1565">
        <f t="shared" si="52"/>
        <v>12</v>
      </c>
      <c r="AF63" s="1561" t="s">
        <v>224</v>
      </c>
      <c r="AG63" s="1565"/>
      <c r="AH63" s="1610"/>
      <c r="AI63" s="1565">
        <v>6</v>
      </c>
      <c r="AJ63" s="1616">
        <f t="shared" si="41"/>
        <v>48</v>
      </c>
      <c r="AK63" s="1561" t="s">
        <v>224</v>
      </c>
      <c r="AL63" s="1640"/>
      <c r="AM63" s="1640">
        <f t="shared" si="42"/>
        <v>3</v>
      </c>
      <c r="AN63" s="1616">
        <f t="shared" si="43"/>
        <v>27</v>
      </c>
      <c r="AO63" s="1575" t="s">
        <v>224</v>
      </c>
      <c r="AP63" s="1565">
        <f t="shared" si="44"/>
        <v>32</v>
      </c>
      <c r="AQ63" s="1565">
        <f t="shared" si="45"/>
        <v>0</v>
      </c>
      <c r="AR63" s="1565">
        <f t="shared" si="46"/>
        <v>16</v>
      </c>
      <c r="AS63" s="1565">
        <f t="shared" si="47"/>
        <v>16</v>
      </c>
      <c r="AT63" s="1618">
        <f t="shared" si="53"/>
        <v>64</v>
      </c>
      <c r="AV63" s="1565"/>
    </row>
    <row r="64" spans="1:48" s="1188" customFormat="1" ht="19.5" customHeight="1">
      <c r="A64" s="1907"/>
      <c r="B64" s="1561" t="s">
        <v>239</v>
      </c>
      <c r="C64" s="1565"/>
      <c r="D64" s="1565"/>
      <c r="E64" s="1565"/>
      <c r="F64" s="1565">
        <f t="shared" si="38"/>
        <v>301</v>
      </c>
      <c r="G64" s="1565">
        <f t="shared" si="39"/>
        <v>72</v>
      </c>
      <c r="H64" s="1603">
        <f t="shared" si="40"/>
        <v>373</v>
      </c>
      <c r="I64" s="1565">
        <v>2</v>
      </c>
      <c r="J64" s="1565"/>
      <c r="K64" s="1562"/>
      <c r="L64" s="1565">
        <v>1</v>
      </c>
      <c r="M64" s="1565">
        <v>6</v>
      </c>
      <c r="N64" s="1565"/>
      <c r="O64" s="1616">
        <f t="shared" si="48"/>
        <v>81</v>
      </c>
      <c r="P64" s="1640"/>
      <c r="Q64" s="1640"/>
      <c r="R64" s="1684">
        <f t="shared" si="49"/>
        <v>6</v>
      </c>
      <c r="S64" s="1640"/>
      <c r="T64" s="1565">
        <v>6</v>
      </c>
      <c r="U64" s="1565"/>
      <c r="V64" s="1581">
        <f t="shared" si="50"/>
        <v>48</v>
      </c>
      <c r="W64" s="1561"/>
      <c r="X64" s="1565"/>
      <c r="Y64" s="1641"/>
      <c r="Z64" s="1565"/>
      <c r="AA64" s="1565">
        <v>1</v>
      </c>
      <c r="AB64" s="1565">
        <v>11</v>
      </c>
      <c r="AC64" s="1565"/>
      <c r="AD64" s="1581">
        <f t="shared" si="51"/>
        <v>97</v>
      </c>
      <c r="AE64" s="1565">
        <f t="shared" si="52"/>
        <v>12</v>
      </c>
      <c r="AF64" s="1561" t="s">
        <v>239</v>
      </c>
      <c r="AG64" s="1565"/>
      <c r="AH64" s="1642"/>
      <c r="AI64" s="1565">
        <v>6</v>
      </c>
      <c r="AJ64" s="1616">
        <f t="shared" si="41"/>
        <v>48</v>
      </c>
      <c r="AK64" s="1561" t="s">
        <v>239</v>
      </c>
      <c r="AL64" s="1565"/>
      <c r="AM64" s="1640">
        <f t="shared" si="42"/>
        <v>3</v>
      </c>
      <c r="AN64" s="1616">
        <v>27</v>
      </c>
      <c r="AO64" s="1575" t="s">
        <v>239</v>
      </c>
      <c r="AP64" s="1565">
        <f t="shared" si="44"/>
        <v>40</v>
      </c>
      <c r="AQ64" s="1565">
        <f t="shared" si="45"/>
        <v>0</v>
      </c>
      <c r="AR64" s="1565">
        <f t="shared" si="46"/>
        <v>16</v>
      </c>
      <c r="AS64" s="1565">
        <f t="shared" si="47"/>
        <v>16</v>
      </c>
      <c r="AT64" s="1618">
        <f t="shared" si="53"/>
        <v>72</v>
      </c>
      <c r="AV64" s="1565"/>
    </row>
    <row r="65" spans="1:48" s="1188" customFormat="1" ht="19.5" customHeight="1">
      <c r="A65" s="1907"/>
      <c r="B65" s="1561" t="s">
        <v>177</v>
      </c>
      <c r="C65" s="1565"/>
      <c r="D65" s="1565"/>
      <c r="E65" s="1565"/>
      <c r="F65" s="1565">
        <f t="shared" si="38"/>
        <v>303</v>
      </c>
      <c r="G65" s="1565">
        <f t="shared" si="39"/>
        <v>24</v>
      </c>
      <c r="H65" s="1603">
        <f t="shared" si="40"/>
        <v>327</v>
      </c>
      <c r="I65" s="1565"/>
      <c r="J65" s="1565"/>
      <c r="K65" s="1562"/>
      <c r="L65" s="1565"/>
      <c r="M65" s="1565">
        <v>8</v>
      </c>
      <c r="N65" s="1565"/>
      <c r="O65" s="1616">
        <f t="shared" si="48"/>
        <v>64</v>
      </c>
      <c r="P65" s="1640"/>
      <c r="Q65" s="1640"/>
      <c r="R65" s="1684">
        <f t="shared" si="49"/>
        <v>7</v>
      </c>
      <c r="S65" s="1640"/>
      <c r="T65" s="1565">
        <v>7</v>
      </c>
      <c r="U65" s="1565"/>
      <c r="V65" s="1581">
        <f t="shared" si="50"/>
        <v>56</v>
      </c>
      <c r="W65" s="1561"/>
      <c r="X65" s="1565"/>
      <c r="Y65" s="1641"/>
      <c r="Z65" s="1565"/>
      <c r="AA65" s="1565">
        <v>3</v>
      </c>
      <c r="AB65" s="1565">
        <v>9</v>
      </c>
      <c r="AC65" s="1565"/>
      <c r="AD65" s="1581">
        <f t="shared" si="51"/>
        <v>99</v>
      </c>
      <c r="AE65" s="1565">
        <f t="shared" si="52"/>
        <v>12</v>
      </c>
      <c r="AF65" s="1561" t="s">
        <v>177</v>
      </c>
      <c r="AG65" s="1565"/>
      <c r="AH65" s="1642"/>
      <c r="AI65" s="1565">
        <v>6</v>
      </c>
      <c r="AJ65" s="1616">
        <f t="shared" si="41"/>
        <v>48</v>
      </c>
      <c r="AK65" s="1561" t="s">
        <v>177</v>
      </c>
      <c r="AL65" s="1565"/>
      <c r="AM65" s="1640">
        <f t="shared" si="42"/>
        <v>3</v>
      </c>
      <c r="AN65" s="1616">
        <v>36</v>
      </c>
      <c r="AO65" s="1575" t="s">
        <v>177</v>
      </c>
      <c r="AP65" s="1565">
        <f t="shared" si="44"/>
        <v>24</v>
      </c>
      <c r="AQ65" s="1565">
        <f t="shared" si="45"/>
        <v>0</v>
      </c>
      <c r="AR65" s="1565">
        <f t="shared" si="46"/>
        <v>0</v>
      </c>
      <c r="AS65" s="1565">
        <f t="shared" si="47"/>
        <v>0</v>
      </c>
      <c r="AT65" s="1618">
        <f t="shared" si="53"/>
        <v>24</v>
      </c>
      <c r="AV65" s="1565"/>
    </row>
    <row r="66" spans="1:48" s="1188" customFormat="1" ht="19.5" customHeight="1">
      <c r="A66" s="1907"/>
      <c r="B66" s="1561" t="s">
        <v>236</v>
      </c>
      <c r="C66" s="1565"/>
      <c r="D66" s="1565"/>
      <c r="E66" s="1565"/>
      <c r="F66" s="1565">
        <f t="shared" si="38"/>
        <v>296</v>
      </c>
      <c r="G66" s="1565">
        <f t="shared" si="39"/>
        <v>72</v>
      </c>
      <c r="H66" s="1603">
        <f t="shared" si="40"/>
        <v>368</v>
      </c>
      <c r="I66" s="1565"/>
      <c r="J66" s="1565"/>
      <c r="K66" s="1562"/>
      <c r="L66" s="1565"/>
      <c r="M66" s="1565">
        <v>7</v>
      </c>
      <c r="N66" s="1565"/>
      <c r="O66" s="1616">
        <f t="shared" si="48"/>
        <v>56</v>
      </c>
      <c r="P66" s="1640"/>
      <c r="Q66" s="1640"/>
      <c r="R66" s="1684">
        <f t="shared" si="49"/>
        <v>7</v>
      </c>
      <c r="S66" s="1640"/>
      <c r="T66" s="1565">
        <v>7</v>
      </c>
      <c r="U66" s="1565"/>
      <c r="V66" s="1581">
        <f t="shared" si="50"/>
        <v>56</v>
      </c>
      <c r="W66" s="1561"/>
      <c r="X66" s="1565"/>
      <c r="Y66" s="1641"/>
      <c r="Z66" s="1565"/>
      <c r="AA66" s="1565">
        <v>5</v>
      </c>
      <c r="AB66" s="1565">
        <v>8</v>
      </c>
      <c r="AC66" s="1565"/>
      <c r="AD66" s="1581">
        <f t="shared" si="51"/>
        <v>109</v>
      </c>
      <c r="AE66" s="1565">
        <f t="shared" si="52"/>
        <v>13</v>
      </c>
      <c r="AF66" s="1561" t="s">
        <v>236</v>
      </c>
      <c r="AG66" s="1565"/>
      <c r="AH66" s="1642"/>
      <c r="AI66" s="1565">
        <v>6</v>
      </c>
      <c r="AJ66" s="1616">
        <f t="shared" si="41"/>
        <v>48</v>
      </c>
      <c r="AK66" s="1561" t="s">
        <v>236</v>
      </c>
      <c r="AL66" s="1565"/>
      <c r="AM66" s="1640">
        <f t="shared" si="42"/>
        <v>3</v>
      </c>
      <c r="AN66" s="1616">
        <f>SUM(AL66*$AL$56)+(AM66*$AM$56)</f>
        <v>27</v>
      </c>
      <c r="AO66" s="1575" t="s">
        <v>236</v>
      </c>
      <c r="AP66" s="1565">
        <f t="shared" si="44"/>
        <v>40</v>
      </c>
      <c r="AQ66" s="1565">
        <f t="shared" si="45"/>
        <v>0</v>
      </c>
      <c r="AR66" s="1565">
        <f t="shared" si="46"/>
        <v>16</v>
      </c>
      <c r="AS66" s="1565">
        <f t="shared" si="47"/>
        <v>16</v>
      </c>
      <c r="AT66" s="1618">
        <f t="shared" si="53"/>
        <v>72</v>
      </c>
      <c r="AV66" s="1565"/>
    </row>
    <row r="67" spans="1:48" s="1188" customFormat="1" ht="19.5" customHeight="1">
      <c r="A67" s="1907"/>
      <c r="B67" s="1561" t="s">
        <v>203</v>
      </c>
      <c r="C67" s="1565"/>
      <c r="D67" s="1565"/>
      <c r="E67" s="1565"/>
      <c r="F67" s="1565">
        <f t="shared" si="38"/>
        <v>313</v>
      </c>
      <c r="G67" s="1565">
        <f t="shared" si="39"/>
        <v>72</v>
      </c>
      <c r="H67" s="1603">
        <f t="shared" si="40"/>
        <v>385</v>
      </c>
      <c r="I67" s="1565"/>
      <c r="J67" s="1565"/>
      <c r="K67" s="1562"/>
      <c r="L67" s="1565">
        <v>0</v>
      </c>
      <c r="M67" s="1565">
        <v>7</v>
      </c>
      <c r="N67" s="1565"/>
      <c r="O67" s="1616">
        <f t="shared" si="48"/>
        <v>56</v>
      </c>
      <c r="P67" s="1640"/>
      <c r="Q67" s="1640"/>
      <c r="R67" s="1684">
        <f t="shared" si="49"/>
        <v>8</v>
      </c>
      <c r="S67" s="1640">
        <v>1</v>
      </c>
      <c r="T67" s="1565">
        <v>7</v>
      </c>
      <c r="U67" s="1565"/>
      <c r="V67" s="1581">
        <f t="shared" si="50"/>
        <v>65</v>
      </c>
      <c r="W67" s="1561"/>
      <c r="X67" s="1565"/>
      <c r="Y67" s="1641"/>
      <c r="Z67" s="1565"/>
      <c r="AA67" s="1565">
        <v>4</v>
      </c>
      <c r="AB67" s="1565">
        <v>8</v>
      </c>
      <c r="AC67" s="1565">
        <v>1</v>
      </c>
      <c r="AD67" s="1581">
        <f t="shared" si="51"/>
        <v>107</v>
      </c>
      <c r="AE67" s="1565">
        <f t="shared" si="52"/>
        <v>13</v>
      </c>
      <c r="AF67" s="1561" t="s">
        <v>203</v>
      </c>
      <c r="AG67" s="1565">
        <v>1</v>
      </c>
      <c r="AH67" s="1642"/>
      <c r="AI67" s="1565">
        <v>5</v>
      </c>
      <c r="AJ67" s="1616">
        <f t="shared" si="41"/>
        <v>49</v>
      </c>
      <c r="AK67" s="1561" t="s">
        <v>203</v>
      </c>
      <c r="AL67" s="1565"/>
      <c r="AM67" s="1640">
        <f t="shared" si="42"/>
        <v>4</v>
      </c>
      <c r="AN67" s="1616">
        <f>SUM(AL67*$AL$56)+(AM67*$AM$56)</f>
        <v>36</v>
      </c>
      <c r="AO67" s="1575" t="s">
        <v>203</v>
      </c>
      <c r="AP67" s="1565">
        <f t="shared" si="44"/>
        <v>32</v>
      </c>
      <c r="AQ67" s="1565">
        <f t="shared" si="45"/>
        <v>0</v>
      </c>
      <c r="AR67" s="1565">
        <f t="shared" si="46"/>
        <v>16</v>
      </c>
      <c r="AS67" s="1565">
        <f t="shared" si="47"/>
        <v>24</v>
      </c>
      <c r="AT67" s="1618">
        <f t="shared" si="53"/>
        <v>72</v>
      </c>
      <c r="AU67" s="1644"/>
      <c r="AV67" s="1565"/>
    </row>
    <row r="68" spans="1:48" s="1188" customFormat="1" ht="19.5" customHeight="1">
      <c r="A68" s="1907"/>
      <c r="B68" s="1561" t="s">
        <v>188</v>
      </c>
      <c r="C68" s="1565"/>
      <c r="D68" s="1565"/>
      <c r="E68" s="1565"/>
      <c r="F68" s="1565">
        <f t="shared" si="38"/>
        <v>301</v>
      </c>
      <c r="G68" s="1565">
        <f t="shared" si="39"/>
        <v>64</v>
      </c>
      <c r="H68" s="1603">
        <f t="shared" si="40"/>
        <v>365</v>
      </c>
      <c r="I68" s="1565"/>
      <c r="J68" s="1565"/>
      <c r="K68" s="1562"/>
      <c r="L68" s="1565"/>
      <c r="M68" s="1565">
        <v>7</v>
      </c>
      <c r="N68" s="1565"/>
      <c r="O68" s="1616">
        <f t="shared" si="48"/>
        <v>56</v>
      </c>
      <c r="P68" s="1640"/>
      <c r="Q68" s="1640"/>
      <c r="R68" s="1684">
        <f t="shared" si="49"/>
        <v>8</v>
      </c>
      <c r="S68" s="1640">
        <v>1</v>
      </c>
      <c r="T68" s="1565">
        <v>7</v>
      </c>
      <c r="U68" s="1565"/>
      <c r="V68" s="1581">
        <f t="shared" si="50"/>
        <v>65</v>
      </c>
      <c r="W68" s="1561">
        <v>2</v>
      </c>
      <c r="X68" s="1565"/>
      <c r="Y68" s="1641"/>
      <c r="Z68" s="1565"/>
      <c r="AA68" s="1565">
        <v>2</v>
      </c>
      <c r="AB68" s="1565">
        <v>8</v>
      </c>
      <c r="AC68" s="1565">
        <v>1</v>
      </c>
      <c r="AD68" s="1581">
        <f>SUM(W68*$W$56)+(X68*$X$56)+(Z68*$Z$56)+(AA68*$AA$56)+(AB68*$AB$56)+(AC68*$AC$56)</f>
        <v>113</v>
      </c>
      <c r="AE68" s="1565">
        <f t="shared" si="52"/>
        <v>13</v>
      </c>
      <c r="AF68" s="1561" t="s">
        <v>188</v>
      </c>
      <c r="AG68" s="1565"/>
      <c r="AH68" s="1610"/>
      <c r="AI68" s="1565">
        <v>5</v>
      </c>
      <c r="AJ68" s="1616">
        <f t="shared" si="41"/>
        <v>40</v>
      </c>
      <c r="AK68" s="1561" t="s">
        <v>188</v>
      </c>
      <c r="AL68" s="1568"/>
      <c r="AM68" s="1640">
        <f t="shared" si="42"/>
        <v>3</v>
      </c>
      <c r="AN68" s="1616">
        <f>SUM(AL68*$AL$56)+(AM68*$AM$56)</f>
        <v>27</v>
      </c>
      <c r="AO68" s="1575" t="s">
        <v>188</v>
      </c>
      <c r="AP68" s="1565">
        <f t="shared" si="44"/>
        <v>32</v>
      </c>
      <c r="AQ68" s="1565">
        <f t="shared" si="45"/>
        <v>0</v>
      </c>
      <c r="AR68" s="1565">
        <f t="shared" si="46"/>
        <v>16</v>
      </c>
      <c r="AS68" s="1565">
        <f t="shared" si="47"/>
        <v>16</v>
      </c>
      <c r="AT68" s="1618">
        <f t="shared" si="53"/>
        <v>64</v>
      </c>
      <c r="AU68" s="1644"/>
      <c r="AV68" s="1565"/>
    </row>
    <row r="69" spans="1:48" s="1188" customFormat="1" ht="19.5" customHeight="1">
      <c r="A69" s="1907"/>
      <c r="B69" s="1561" t="s">
        <v>240</v>
      </c>
      <c r="C69" s="1565"/>
      <c r="D69" s="1565"/>
      <c r="E69" s="1565"/>
      <c r="F69" s="1565">
        <f t="shared" si="38"/>
        <v>340</v>
      </c>
      <c r="G69" s="1565">
        <f t="shared" si="39"/>
        <v>40</v>
      </c>
      <c r="H69" s="1603">
        <f t="shared" si="40"/>
        <v>380</v>
      </c>
      <c r="I69" s="1565"/>
      <c r="J69" s="1565"/>
      <c r="K69" s="1562"/>
      <c r="L69" s="1565">
        <v>2</v>
      </c>
      <c r="M69" s="1565">
        <v>12</v>
      </c>
      <c r="N69" s="1565"/>
      <c r="O69" s="1616">
        <f t="shared" si="48"/>
        <v>114</v>
      </c>
      <c r="P69" s="1640"/>
      <c r="Q69" s="1640">
        <v>1</v>
      </c>
      <c r="R69" s="1684">
        <f t="shared" si="49"/>
        <v>8</v>
      </c>
      <c r="S69" s="1640">
        <v>3</v>
      </c>
      <c r="T69" s="1565">
        <v>4</v>
      </c>
      <c r="U69" s="1565"/>
      <c r="V69" s="1581">
        <f t="shared" si="50"/>
        <v>69</v>
      </c>
      <c r="W69" s="1582"/>
      <c r="X69" s="1581"/>
      <c r="Y69" s="1645"/>
      <c r="Z69" s="1581"/>
      <c r="AA69" s="1581">
        <v>5</v>
      </c>
      <c r="AB69" s="1565">
        <v>4</v>
      </c>
      <c r="AC69" s="1565">
        <v>2</v>
      </c>
      <c r="AD69" s="1581">
        <f t="shared" si="51"/>
        <v>91</v>
      </c>
      <c r="AE69" s="1565">
        <f t="shared" si="52"/>
        <v>11</v>
      </c>
      <c r="AF69" s="1561" t="s">
        <v>240</v>
      </c>
      <c r="AG69" s="1565"/>
      <c r="AH69" s="1610"/>
      <c r="AI69" s="1565">
        <v>6</v>
      </c>
      <c r="AJ69" s="1616">
        <f t="shared" si="41"/>
        <v>48</v>
      </c>
      <c r="AK69" s="1561" t="s">
        <v>240</v>
      </c>
      <c r="AL69" s="1568"/>
      <c r="AM69" s="1640">
        <f t="shared" si="42"/>
        <v>2</v>
      </c>
      <c r="AN69" s="1616">
        <f>SUM(AL69*$AL$56)+(AM69*$AM$56)</f>
        <v>18</v>
      </c>
      <c r="AO69" s="1575" t="s">
        <v>240</v>
      </c>
      <c r="AP69" s="1565">
        <f t="shared" si="44"/>
        <v>16</v>
      </c>
      <c r="AQ69" s="1565">
        <f t="shared" si="45"/>
        <v>0</v>
      </c>
      <c r="AR69" s="1565">
        <f t="shared" si="46"/>
        <v>16</v>
      </c>
      <c r="AS69" s="1565">
        <f t="shared" si="47"/>
        <v>8</v>
      </c>
      <c r="AT69" s="1618">
        <f t="shared" si="53"/>
        <v>40</v>
      </c>
      <c r="AU69" s="1644"/>
      <c r="AV69" s="1565"/>
    </row>
    <row r="70" spans="1:47" s="1188" customFormat="1" ht="19.5" customHeight="1">
      <c r="A70" s="1907"/>
      <c r="B70" s="1602"/>
      <c r="C70" s="1565"/>
      <c r="D70" s="1565"/>
      <c r="E70" s="1565"/>
      <c r="F70" s="1565"/>
      <c r="G70" s="1565"/>
      <c r="H70" s="1566"/>
      <c r="I70" s="1565"/>
      <c r="J70" s="1565"/>
      <c r="K70" s="1562"/>
      <c r="L70" s="1565"/>
      <c r="M70" s="1565"/>
      <c r="N70" s="1565"/>
      <c r="O70" s="1616"/>
      <c r="R70" s="1682"/>
      <c r="S70" s="1640"/>
      <c r="T70" s="1640"/>
      <c r="U70" s="1640"/>
      <c r="V70" s="1640"/>
      <c r="W70" s="1582"/>
      <c r="X70" s="1581"/>
      <c r="Y70" s="1583"/>
      <c r="Z70" s="1581"/>
      <c r="AA70" s="1581"/>
      <c r="AB70" s="1565"/>
      <c r="AC70" s="1565"/>
      <c r="AD70" s="1565"/>
      <c r="AE70" s="1609"/>
      <c r="AF70" s="1602"/>
      <c r="AG70" s="1565"/>
      <c r="AH70" s="1610"/>
      <c r="AI70" s="1565"/>
      <c r="AJ70" s="1609"/>
      <c r="AM70" s="1640"/>
      <c r="AN70" s="1640"/>
      <c r="AO70" s="1612"/>
      <c r="AP70" s="1578"/>
      <c r="AQ70" s="1578"/>
      <c r="AR70" s="1565"/>
      <c r="AS70" s="1565"/>
      <c r="AT70" s="1580"/>
      <c r="AU70" s="1644"/>
    </row>
    <row r="71" spans="1:47" s="1188" customFormat="1" ht="19.5" customHeight="1">
      <c r="A71" s="1907"/>
      <c r="B71" s="1646" t="s">
        <v>82</v>
      </c>
      <c r="C71" s="1647"/>
      <c r="D71" s="1647"/>
      <c r="E71" s="1648"/>
      <c r="F71" s="1647">
        <f>SUM(J71+L71+M71+N71+W71+I71+P71+R71+S71+T71+X71+Z71+AA71+AB71+AC71+AG71+AI71+AL71+AM71)</f>
        <v>523</v>
      </c>
      <c r="G71" s="1647">
        <f>AP71+AR71+AS71</f>
        <v>81</v>
      </c>
      <c r="H71" s="1649">
        <f>SUM(F71+G71)</f>
        <v>604</v>
      </c>
      <c r="I71" s="1581">
        <f>SUM(I$58:I$69)</f>
        <v>2</v>
      </c>
      <c r="J71" s="1581">
        <f>SUM(J$58:J$69)</f>
        <v>3</v>
      </c>
      <c r="K71" s="1650"/>
      <c r="L71" s="1581">
        <f>SUM(L$58:L$69)</f>
        <v>5</v>
      </c>
      <c r="M71" s="1581">
        <f>SUM(M$58:M$69)</f>
        <v>85</v>
      </c>
      <c r="N71" s="1581">
        <f>SUM(N$58:N$69)</f>
        <v>16</v>
      </c>
      <c r="O71" s="1651">
        <f>SUM(O58:O69)</f>
        <v>891</v>
      </c>
      <c r="P71" s="1581">
        <f>SUM(P$58:P$69)</f>
        <v>2</v>
      </c>
      <c r="Q71" s="1581">
        <f>SUM(Q$58:Q$69)</f>
        <v>1</v>
      </c>
      <c r="R71" s="1683">
        <f>SUM(R58:R70)</f>
        <v>81</v>
      </c>
      <c r="S71" s="1581">
        <f>SUM(S$58:S$69)</f>
        <v>8</v>
      </c>
      <c r="T71" s="1581">
        <f>SUM(T$58:T$69)</f>
        <v>68</v>
      </c>
      <c r="U71" s="1581">
        <f>SUM(U$58:U$69)</f>
        <v>2</v>
      </c>
      <c r="V71" s="1651">
        <f>SUM(V58:V69)</f>
        <v>664</v>
      </c>
      <c r="W71" s="1582">
        <f>SUM(W$58:W$69)</f>
        <v>2</v>
      </c>
      <c r="X71" s="1581">
        <f>SUM(X$58:X$69)</f>
        <v>0</v>
      </c>
      <c r="Y71" s="1583"/>
      <c r="Z71" s="1581">
        <f>SUM(Z$58:Z$69)</f>
        <v>4</v>
      </c>
      <c r="AA71" s="1581">
        <f>SUM(AA$58:AA$69)</f>
        <v>36</v>
      </c>
      <c r="AB71" s="1581">
        <f>SUM(AB$58:AB$69)</f>
        <v>101</v>
      </c>
      <c r="AC71" s="1581">
        <f>SUM(AC$58:AC$69)</f>
        <v>8</v>
      </c>
      <c r="AD71" s="1647"/>
      <c r="AE71" s="1567">
        <f>SUM(AE58:AE69)</f>
        <v>151</v>
      </c>
      <c r="AF71" s="1646"/>
      <c r="AG71" s="1581">
        <f>SUM(AG$58:AG$69)</f>
        <v>2</v>
      </c>
      <c r="AH71" s="1583">
        <f>SUM(AH$58:AH$69)</f>
        <v>0</v>
      </c>
      <c r="AI71" s="1581">
        <f>SUM(AI$58:AI$69)</f>
        <v>68</v>
      </c>
      <c r="AJ71" s="1581"/>
      <c r="AK71" s="1646"/>
      <c r="AL71" s="1581"/>
      <c r="AM71" s="1581">
        <f>SUM(AM$58:AM$69)</f>
        <v>32</v>
      </c>
      <c r="AN71" s="1581"/>
      <c r="AO71" s="1652" t="s">
        <v>83</v>
      </c>
      <c r="AP71" s="1581">
        <f>AR33</f>
        <v>37</v>
      </c>
      <c r="AQ71" s="1578"/>
      <c r="AR71" s="1581">
        <f>AS33</f>
        <v>22</v>
      </c>
      <c r="AS71" s="1581">
        <f>AT33</f>
        <v>22</v>
      </c>
      <c r="AT71" s="1618"/>
      <c r="AU71" s="1644"/>
    </row>
    <row r="72" spans="1:47" s="1188" customFormat="1" ht="19.5" customHeight="1">
      <c r="A72" s="1907"/>
      <c r="B72" s="1602"/>
      <c r="C72" s="1653"/>
      <c r="D72" s="1653"/>
      <c r="E72" s="1565"/>
      <c r="F72" s="1653"/>
      <c r="G72" s="1653"/>
      <c r="H72" s="1649"/>
      <c r="I72" s="1565"/>
      <c r="J72" s="1565"/>
      <c r="K72" s="1562"/>
      <c r="L72" s="1565"/>
      <c r="M72" s="1565"/>
      <c r="N72" s="1565"/>
      <c r="O72" s="1609"/>
      <c r="R72" s="1682"/>
      <c r="S72" s="1640"/>
      <c r="T72" s="1640"/>
      <c r="U72" s="1640"/>
      <c r="V72" s="1640"/>
      <c r="W72" s="1582"/>
      <c r="X72" s="1581"/>
      <c r="Y72" s="1583"/>
      <c r="Z72" s="1581"/>
      <c r="AA72" s="1581"/>
      <c r="AB72" s="1565"/>
      <c r="AC72" s="1565"/>
      <c r="AD72" s="1565"/>
      <c r="AE72" s="1609"/>
      <c r="AF72" s="1602"/>
      <c r="AG72" s="1578"/>
      <c r="AH72" s="1610"/>
      <c r="AI72" s="1565"/>
      <c r="AJ72" s="1609"/>
      <c r="AN72" s="1640"/>
      <c r="AO72" s="1612"/>
      <c r="AP72" s="1578"/>
      <c r="AQ72" s="1578"/>
      <c r="AR72" s="1565"/>
      <c r="AS72" s="1565"/>
      <c r="AT72" s="1580"/>
      <c r="AU72" s="1644"/>
    </row>
    <row r="73" spans="1:47" s="1188" customFormat="1" ht="19.5" customHeight="1">
      <c r="A73" s="1907"/>
      <c r="B73" s="1606" t="s">
        <v>226</v>
      </c>
      <c r="C73" s="1647"/>
      <c r="D73" s="1647"/>
      <c r="E73" s="1565"/>
      <c r="F73" s="1647">
        <f>SUM(J73+L73+M73+N73+P73+R73+S73+T73+X73+Z73+AA73+AB73+AC73+AG73+AI73+AL73+AM73)</f>
        <v>3585</v>
      </c>
      <c r="G73" s="1647">
        <f>AP73+AR73+AS73</f>
        <v>648</v>
      </c>
      <c r="H73" s="1649">
        <f>SUM(F73+G73)</f>
        <v>4233</v>
      </c>
      <c r="I73" s="1581">
        <f>SUM(I56*I71)</f>
        <v>24</v>
      </c>
      <c r="J73" s="1581">
        <f>SUM(J56*J71)</f>
        <v>30</v>
      </c>
      <c r="K73" s="1562"/>
      <c r="L73" s="1581">
        <f>SUM(L56*L71)</f>
        <v>45</v>
      </c>
      <c r="M73" s="1581">
        <f>SUM(M56*M71)</f>
        <v>680</v>
      </c>
      <c r="N73" s="1581">
        <f>SUM(N56*N71)</f>
        <v>112</v>
      </c>
      <c r="O73" s="1651">
        <f>SUM(O$58:O$69)</f>
        <v>891</v>
      </c>
      <c r="P73" s="1654">
        <f>SUM(P56*P71)</f>
        <v>24</v>
      </c>
      <c r="Q73" s="1654">
        <f>SUM(Q56:R56*Q71)</f>
        <v>10</v>
      </c>
      <c r="R73" s="1684"/>
      <c r="S73" s="1654">
        <f>SUM(S56*S71)</f>
        <v>72</v>
      </c>
      <c r="T73" s="1654">
        <f>SUM(T56*T71)</f>
        <v>544</v>
      </c>
      <c r="U73" s="1654">
        <f>SUM(U56*U71)</f>
        <v>14</v>
      </c>
      <c r="V73" s="1655">
        <f>SUM(V$58:V$69)</f>
        <v>664</v>
      </c>
      <c r="W73" s="1582">
        <f>SUM(W56*W71)</f>
        <v>24</v>
      </c>
      <c r="X73" s="1654">
        <f>SUM(X56*X71)</f>
        <v>0</v>
      </c>
      <c r="Y73" s="1645"/>
      <c r="Z73" s="1654">
        <f>SUM(Z56*Z71)</f>
        <v>40</v>
      </c>
      <c r="AA73" s="1654">
        <f>SUM(AA56*AA71)</f>
        <v>324</v>
      </c>
      <c r="AB73" s="1654">
        <f>SUM(AB56*AB71)</f>
        <v>808</v>
      </c>
      <c r="AC73" s="1654">
        <f>SUM(AC56*AC71)</f>
        <v>56</v>
      </c>
      <c r="AD73" s="1656">
        <f>SUM(AD$58:AD$69)</f>
        <v>1252</v>
      </c>
      <c r="AE73" s="1565"/>
      <c r="AF73" s="1606"/>
      <c r="AG73" s="1581">
        <f>SUM(AG56*AG71)</f>
        <v>18</v>
      </c>
      <c r="AH73" s="1610"/>
      <c r="AI73" s="1581">
        <f>SUM(AI56*AI71)</f>
        <v>544</v>
      </c>
      <c r="AJ73" s="1655">
        <f>SUM(AJ$58:AJ$69)</f>
        <v>562</v>
      </c>
      <c r="AK73" s="1606"/>
      <c r="AL73" s="1654"/>
      <c r="AM73" s="1654">
        <f>SUM(AM56*AM71)</f>
        <v>288</v>
      </c>
      <c r="AN73" s="1655">
        <f>SUM(AN$58:AN$69)</f>
        <v>297</v>
      </c>
      <c r="AO73" s="1657" t="s">
        <v>226</v>
      </c>
      <c r="AP73" s="1654">
        <f>SUM(AP56*AP71)</f>
        <v>296</v>
      </c>
      <c r="AQ73" s="1578"/>
      <c r="AR73" s="1654">
        <f>SUM(AR56*AR71)</f>
        <v>176</v>
      </c>
      <c r="AS73" s="1654">
        <f>SUM(AS56*AS71)</f>
        <v>176</v>
      </c>
      <c r="AT73" s="1618">
        <f>SUM(AT$58:AT$69)</f>
        <v>648</v>
      </c>
      <c r="AU73" s="1644"/>
    </row>
    <row r="74" spans="1:47" s="1188" customFormat="1" ht="19.5" customHeight="1">
      <c r="A74" s="1907"/>
      <c r="B74" s="1602"/>
      <c r="C74" s="1653"/>
      <c r="D74" s="1653"/>
      <c r="E74" s="1565"/>
      <c r="F74" s="1653"/>
      <c r="G74" s="1653"/>
      <c r="H74" s="1649"/>
      <c r="I74" s="1565"/>
      <c r="J74" s="1565"/>
      <c r="K74" s="1562"/>
      <c r="L74" s="1565"/>
      <c r="M74" s="1565"/>
      <c r="N74" s="1565"/>
      <c r="O74" s="1609"/>
      <c r="R74" s="1682"/>
      <c r="S74" s="1640"/>
      <c r="T74" s="1640"/>
      <c r="U74" s="1640"/>
      <c r="V74" s="1640"/>
      <c r="W74" s="1582"/>
      <c r="X74" s="1607"/>
      <c r="Y74" s="1608"/>
      <c r="Z74" s="1581"/>
      <c r="AA74" s="1581"/>
      <c r="AB74" s="1565"/>
      <c r="AC74" s="1565"/>
      <c r="AD74" s="1565"/>
      <c r="AE74" s="1609"/>
      <c r="AF74" s="1602"/>
      <c r="AG74" s="1578"/>
      <c r="AH74" s="1610"/>
      <c r="AI74" s="1565"/>
      <c r="AJ74" s="1609"/>
      <c r="AM74" s="1640"/>
      <c r="AN74" s="1640"/>
      <c r="AO74" s="1612"/>
      <c r="AP74" s="1578"/>
      <c r="AQ74" s="1578"/>
      <c r="AR74" s="1565"/>
      <c r="AS74" s="1565"/>
      <c r="AT74" s="1580"/>
      <c r="AU74" s="1644"/>
    </row>
    <row r="75" spans="1:47" s="1188" customFormat="1" ht="19.5" customHeight="1">
      <c r="A75" s="1907"/>
      <c r="B75" s="1646" t="s">
        <v>227</v>
      </c>
      <c r="C75" s="1656"/>
      <c r="D75" s="1656"/>
      <c r="E75" s="1648"/>
      <c r="F75" s="1656">
        <f>SUM(I75:AN75)</f>
        <v>3657</v>
      </c>
      <c r="G75" s="1656">
        <f>AR75</f>
        <v>648</v>
      </c>
      <c r="H75" s="1658">
        <f>SUM(F75+G75)</f>
        <v>4305</v>
      </c>
      <c r="I75" s="1581"/>
      <c r="J75" s="1581"/>
      <c r="K75" s="1583"/>
      <c r="L75" s="1655">
        <f>SUM(I73:N73)</f>
        <v>891</v>
      </c>
      <c r="M75" s="1581"/>
      <c r="N75" s="1581"/>
      <c r="O75" s="1616"/>
      <c r="P75" s="1659"/>
      <c r="Q75" s="1659"/>
      <c r="R75" s="1685"/>
      <c r="S75" s="1660">
        <f>SUM(P73:U73)</f>
        <v>664</v>
      </c>
      <c r="T75" s="1654"/>
      <c r="U75" s="1654"/>
      <c r="V75" s="1654"/>
      <c r="W75" s="1582"/>
      <c r="X75" s="1648"/>
      <c r="Y75" s="1650"/>
      <c r="Z75" s="1661">
        <f>SUM(W73:AC73)</f>
        <v>1252</v>
      </c>
      <c r="AA75" s="1654"/>
      <c r="AB75" s="1581"/>
      <c r="AC75" s="1581"/>
      <c r="AD75" s="1581"/>
      <c r="AE75" s="1616"/>
      <c r="AF75" s="1646"/>
      <c r="AG75" s="1648"/>
      <c r="AH75" s="1650"/>
      <c r="AI75" s="1655">
        <f>SUM(AG73:AI73)</f>
        <v>562</v>
      </c>
      <c r="AJ75" s="1651"/>
      <c r="AK75" s="1648"/>
      <c r="AL75" s="1648"/>
      <c r="AM75" s="1660">
        <f>SUM(AL73:AM73)</f>
        <v>288</v>
      </c>
      <c r="AN75" s="1660"/>
      <c r="AO75" s="1903" t="s">
        <v>227</v>
      </c>
      <c r="AP75" s="1904"/>
      <c r="AQ75" s="1648"/>
      <c r="AR75" s="1660">
        <f>SUM(AP73:AS73)</f>
        <v>648</v>
      </c>
      <c r="AS75" s="1654"/>
      <c r="AT75" s="1580"/>
      <c r="AU75" s="1644"/>
    </row>
    <row r="76" spans="1:47" s="1188" customFormat="1" ht="19.5" customHeight="1">
      <c r="A76" s="1907"/>
      <c r="B76" s="1646"/>
      <c r="C76" s="1647"/>
      <c r="D76" s="1647"/>
      <c r="E76" s="1648"/>
      <c r="F76" s="1647"/>
      <c r="G76" s="1647"/>
      <c r="H76" s="1649"/>
      <c r="I76" s="1581"/>
      <c r="J76" s="1581"/>
      <c r="K76" s="1583"/>
      <c r="L76" s="1581"/>
      <c r="M76" s="1581"/>
      <c r="N76" s="1581"/>
      <c r="O76" s="1616"/>
      <c r="P76" s="1659"/>
      <c r="Q76" s="1659"/>
      <c r="R76" s="1685"/>
      <c r="S76" s="1654"/>
      <c r="T76" s="1654"/>
      <c r="U76" s="1654"/>
      <c r="V76" s="1654"/>
      <c r="W76" s="1582"/>
      <c r="X76" s="1648"/>
      <c r="Y76" s="1650"/>
      <c r="Z76" s="1662"/>
      <c r="AA76" s="1654"/>
      <c r="AB76" s="1581"/>
      <c r="AC76" s="1581"/>
      <c r="AD76" s="1581"/>
      <c r="AE76" s="1616"/>
      <c r="AF76" s="1646"/>
      <c r="AG76" s="1648"/>
      <c r="AH76" s="1650"/>
      <c r="AI76" s="1581"/>
      <c r="AJ76" s="1616"/>
      <c r="AK76" s="1648"/>
      <c r="AL76" s="1648"/>
      <c r="AM76" s="1654"/>
      <c r="AN76" s="1654"/>
      <c r="AO76" s="1652"/>
      <c r="AP76" s="1648"/>
      <c r="AQ76" s="1648"/>
      <c r="AR76" s="1654"/>
      <c r="AS76" s="1654"/>
      <c r="AT76" s="1580"/>
      <c r="AU76" s="1644"/>
    </row>
    <row r="77" spans="1:46" s="1188" customFormat="1" ht="19.5" customHeight="1">
      <c r="A77" s="1907"/>
      <c r="B77" s="1646" t="s">
        <v>82</v>
      </c>
      <c r="C77" s="1647"/>
      <c r="D77" s="1647"/>
      <c r="E77" s="1648"/>
      <c r="F77" s="1647">
        <f>SUM(J77+I77+L77+M77+N77+W77+P77+R77+S77+T77+X77+Z77+AA77+AB77+AC77+AG77+AI77+AL77+AM77)</f>
        <v>442</v>
      </c>
      <c r="G77" s="1647">
        <f>AP77+AR77+AS77</f>
        <v>81</v>
      </c>
      <c r="H77" s="1649">
        <f>SUM(F77+G77)</f>
        <v>523</v>
      </c>
      <c r="I77" s="1581">
        <f>SUM(I$58:I$69)</f>
        <v>2</v>
      </c>
      <c r="J77" s="1581">
        <f>SUM(J$58:J$69)</f>
        <v>3</v>
      </c>
      <c r="K77" s="1650"/>
      <c r="L77" s="1581">
        <f>SUM(L$58:L$69)</f>
        <v>5</v>
      </c>
      <c r="M77" s="1581">
        <f>SUM(M$58:M$69)</f>
        <v>85</v>
      </c>
      <c r="N77" s="1581">
        <f>SUM(N$58:N$69)</f>
        <v>16</v>
      </c>
      <c r="O77" s="1651">
        <f>J77+L77+M77+N77+I77</f>
        <v>111</v>
      </c>
      <c r="P77" s="1581">
        <f>SUM(P$58:P$69)</f>
        <v>2</v>
      </c>
      <c r="Q77" s="1581">
        <f>SUM(Q$58:Q$69)</f>
        <v>1</v>
      </c>
      <c r="R77" s="1683"/>
      <c r="S77" s="1581">
        <f>SUM(S$58:S$69)</f>
        <v>8</v>
      </c>
      <c r="T77" s="1581">
        <f>SUM(T$58:T$69)</f>
        <v>68</v>
      </c>
      <c r="U77" s="1581">
        <f>SUM(U$58:U$69)</f>
        <v>2</v>
      </c>
      <c r="V77" s="1581">
        <f>U77+T77+S77+Q77+P77</f>
        <v>81</v>
      </c>
      <c r="W77" s="1582">
        <f>SUM(W$58:W$69)</f>
        <v>2</v>
      </c>
      <c r="X77" s="1581">
        <f>SUM(X$58:X$69)</f>
        <v>0</v>
      </c>
      <c r="Y77" s="1583"/>
      <c r="Z77" s="1581">
        <f>SUM(Z$58:Z$69)</f>
        <v>4</v>
      </c>
      <c r="AA77" s="1581">
        <f>SUM(AA$58:AA$69)</f>
        <v>36</v>
      </c>
      <c r="AB77" s="1581">
        <f>SUM(AB$58:AB$69)</f>
        <v>101</v>
      </c>
      <c r="AC77" s="1581">
        <f>SUM(AC$58:AC$69)</f>
        <v>8</v>
      </c>
      <c r="AD77" s="1581">
        <f>W77+X77+Z77+AA77+AB77+AC77</f>
        <v>151</v>
      </c>
      <c r="AE77" s="1565"/>
      <c r="AF77" s="1646"/>
      <c r="AG77" s="1581">
        <f>SUM(AG$58:AG$69)</f>
        <v>2</v>
      </c>
      <c r="AH77" s="1583">
        <f>SUM(AH$58:AH$69)</f>
        <v>0</v>
      </c>
      <c r="AI77" s="1581">
        <f>SUM(AI$58:AI$69)</f>
        <v>68</v>
      </c>
      <c r="AJ77" s="1581">
        <f>AG77+AI77</f>
        <v>70</v>
      </c>
      <c r="AK77" s="1646"/>
      <c r="AL77" s="1581"/>
      <c r="AM77" s="1581">
        <f>SUM(AM$58:AM$69)</f>
        <v>32</v>
      </c>
      <c r="AN77" s="1581">
        <f>AM77+AL77</f>
        <v>32</v>
      </c>
      <c r="AO77" s="1652" t="s">
        <v>83</v>
      </c>
      <c r="AP77" s="1581">
        <f>AR33</f>
        <v>37</v>
      </c>
      <c r="AQ77" s="1581">
        <f>AS33</f>
        <v>22</v>
      </c>
      <c r="AR77" s="1581">
        <f>AS33</f>
        <v>22</v>
      </c>
      <c r="AS77" s="1581">
        <f>AT33</f>
        <v>22</v>
      </c>
      <c r="AT77" s="1618">
        <f>AS77+AR77+AP77</f>
        <v>81</v>
      </c>
    </row>
    <row r="78" spans="1:47" s="1188" customFormat="1" ht="9.75" customHeight="1" thickBot="1">
      <c r="A78" s="1908"/>
      <c r="B78" s="1619"/>
      <c r="C78" s="1620"/>
      <c r="D78" s="1620"/>
      <c r="E78" s="1620"/>
      <c r="F78" s="1620"/>
      <c r="G78" s="1620"/>
      <c r="H78" s="1621"/>
      <c r="I78" s="1620"/>
      <c r="J78" s="1620"/>
      <c r="K78" s="1622"/>
      <c r="L78" s="1620"/>
      <c r="M78" s="1623"/>
      <c r="N78" s="1623"/>
      <c r="O78" s="1663"/>
      <c r="P78" s="1620"/>
      <c r="Q78" s="1620"/>
      <c r="R78" s="1686"/>
      <c r="S78" s="1623"/>
      <c r="T78" s="1623"/>
      <c r="U78" s="1623"/>
      <c r="V78" s="1623"/>
      <c r="W78" s="1623"/>
      <c r="X78" s="1625"/>
      <c r="Y78" s="1626"/>
      <c r="Z78" s="1627"/>
      <c r="AA78" s="1626"/>
      <c r="AB78" s="1628"/>
      <c r="AC78" s="1623"/>
      <c r="AD78" s="1623"/>
      <c r="AE78" s="1623"/>
      <c r="AF78" s="1663"/>
      <c r="AG78" s="1619"/>
      <c r="AH78" s="1620"/>
      <c r="AI78" s="1622"/>
      <c r="AJ78" s="1623"/>
      <c r="AK78" s="1663"/>
      <c r="AL78" s="1620"/>
      <c r="AM78" s="1620"/>
      <c r="AN78" s="1620"/>
      <c r="AO78" s="1623"/>
      <c r="AP78" s="1629"/>
      <c r="AQ78" s="1620"/>
      <c r="AR78" s="1620"/>
      <c r="AS78" s="1623"/>
      <c r="AT78" s="1623"/>
      <c r="AU78" s="1630"/>
    </row>
    <row r="79" spans="11:26" ht="9.75" customHeight="1" thickTop="1">
      <c r="K79" s="1481"/>
      <c r="L79" s="1481"/>
      <c r="M79" s="1481"/>
      <c r="N79" s="1481"/>
      <c r="O79" s="1481"/>
      <c r="P79" s="1481"/>
      <c r="Q79" s="1481"/>
      <c r="R79" s="1481"/>
      <c r="S79" s="1481"/>
      <c r="T79" s="1481"/>
      <c r="U79" s="1481"/>
      <c r="V79" s="1481"/>
      <c r="W79" s="1484"/>
      <c r="X79" s="1484"/>
      <c r="Y79" s="1484"/>
      <c r="Z79" s="1484"/>
    </row>
    <row r="80" spans="1:45" s="1485" customFormat="1" ht="18">
      <c r="A80" s="1485" t="s">
        <v>375</v>
      </c>
      <c r="C80" s="1468" t="s">
        <v>84</v>
      </c>
      <c r="D80" s="1468"/>
      <c r="E80" s="1468"/>
      <c r="F80" s="1468"/>
      <c r="G80" s="1468"/>
      <c r="H80" s="1468"/>
      <c r="I80" s="1468"/>
      <c r="J80" s="1468"/>
      <c r="K80" s="1486"/>
      <c r="L80" s="1486"/>
      <c r="M80" s="1486"/>
      <c r="N80" s="1486"/>
      <c r="O80" s="1486"/>
      <c r="P80" s="1486"/>
      <c r="Q80" s="1486"/>
      <c r="R80" s="1486"/>
      <c r="S80" s="1486"/>
      <c r="T80" s="1486"/>
      <c r="U80" s="1486"/>
      <c r="V80" s="1486"/>
      <c r="W80" s="1487"/>
      <c r="X80" s="1487"/>
      <c r="Y80" s="1487"/>
      <c r="Z80" s="1487"/>
      <c r="AA80" s="1463"/>
      <c r="AB80" s="1463"/>
      <c r="AC80" s="1463"/>
      <c r="AH80" s="1488"/>
      <c r="AS80" s="1174"/>
    </row>
    <row r="81" spans="3:45" ht="18">
      <c r="C81" s="1485"/>
      <c r="D81" s="1485"/>
      <c r="E81" s="1485"/>
      <c r="F81" s="1485"/>
      <c r="G81" s="1485"/>
      <c r="H81" s="1485"/>
      <c r="K81" s="1481"/>
      <c r="L81" s="1481"/>
      <c r="M81" s="1481"/>
      <c r="N81" s="1481"/>
      <c r="O81" s="1481"/>
      <c r="P81" s="1481"/>
      <c r="Q81" s="1481"/>
      <c r="R81" s="1481"/>
      <c r="S81" s="1481"/>
      <c r="T81" s="1481"/>
      <c r="U81" s="1481"/>
      <c r="V81" s="1481"/>
      <c r="W81" s="1484"/>
      <c r="X81" s="1484"/>
      <c r="Y81" s="1484"/>
      <c r="Z81" s="1484"/>
      <c r="AS81" s="1478"/>
    </row>
    <row r="82" spans="11:45" ht="14.25">
      <c r="K82" s="1481"/>
      <c r="L82" s="1481"/>
      <c r="M82" s="1481"/>
      <c r="N82" s="1481"/>
      <c r="O82" s="1481"/>
      <c r="P82" s="1481"/>
      <c r="Q82" s="1481"/>
      <c r="R82" s="1481"/>
      <c r="S82" s="1481"/>
      <c r="T82" s="1481"/>
      <c r="U82" s="1481"/>
      <c r="V82" s="1481"/>
      <c r="W82" s="1484"/>
      <c r="X82" s="1484"/>
      <c r="Y82" s="1484"/>
      <c r="Z82" s="1484"/>
      <c r="AS82" s="1478"/>
    </row>
    <row r="83" spans="11:26" ht="14.25">
      <c r="K83" s="1481"/>
      <c r="L83" s="1481"/>
      <c r="M83" s="1481"/>
      <c r="N83" s="1481"/>
      <c r="O83" s="1481"/>
      <c r="P83" s="1481"/>
      <c r="Q83" s="1481"/>
      <c r="R83" s="1481"/>
      <c r="S83" s="1481"/>
      <c r="T83" s="1481"/>
      <c r="U83" s="1481"/>
      <c r="V83" s="1481"/>
      <c r="W83" s="1484"/>
      <c r="X83" s="1484"/>
      <c r="Y83" s="1484"/>
      <c r="Z83" s="1484"/>
    </row>
    <row r="84" spans="11:26" ht="409.5" customHeight="1">
      <c r="K84" s="1481"/>
      <c r="L84" s="1481"/>
      <c r="M84" s="1481"/>
      <c r="N84" s="1481"/>
      <c r="O84" s="1481"/>
      <c r="P84" s="1481"/>
      <c r="Q84" s="1481"/>
      <c r="R84" s="1481"/>
      <c r="S84" s="1481"/>
      <c r="T84" s="1481"/>
      <c r="U84" s="1481"/>
      <c r="V84" s="1481"/>
      <c r="W84" s="1484"/>
      <c r="X84" s="1484"/>
      <c r="Y84" s="1484"/>
      <c r="Z84" s="1484"/>
    </row>
    <row r="85" spans="11:26" ht="14.25">
      <c r="K85" s="1481"/>
      <c r="L85" s="1481"/>
      <c r="M85" s="1481"/>
      <c r="N85" s="1481"/>
      <c r="O85" s="1481"/>
      <c r="P85" s="1481"/>
      <c r="Q85" s="1481"/>
      <c r="R85" s="1481"/>
      <c r="S85" s="1481"/>
      <c r="T85" s="1481"/>
      <c r="U85" s="1481"/>
      <c r="V85" s="1481"/>
      <c r="W85" s="1484"/>
      <c r="X85" s="1484"/>
      <c r="Y85" s="1484"/>
      <c r="Z85" s="1484"/>
    </row>
    <row r="86" spans="11:26" ht="14.25">
      <c r="K86" s="1481"/>
      <c r="L86" s="1481"/>
      <c r="M86" s="1481"/>
      <c r="N86" s="1481"/>
      <c r="O86" s="1481"/>
      <c r="P86" s="1481"/>
      <c r="Q86" s="1481"/>
      <c r="R86" s="1481"/>
      <c r="S86" s="1481"/>
      <c r="T86" s="1481"/>
      <c r="U86" s="1481"/>
      <c r="V86" s="1481"/>
      <c r="W86" s="1484"/>
      <c r="X86" s="1484"/>
      <c r="Y86" s="1484"/>
      <c r="Z86" s="1484"/>
    </row>
    <row r="87" spans="11:26" ht="14.25">
      <c r="K87" s="1481"/>
      <c r="L87" s="1481"/>
      <c r="M87" s="1481"/>
      <c r="N87" s="1481"/>
      <c r="O87" s="1481"/>
      <c r="P87" s="1481"/>
      <c r="Q87" s="1481"/>
      <c r="R87" s="1481"/>
      <c r="S87" s="1481"/>
      <c r="T87" s="1481"/>
      <c r="U87" s="1481"/>
      <c r="V87" s="1481"/>
      <c r="W87" s="1484"/>
      <c r="X87" s="1484"/>
      <c r="Y87" s="1484"/>
      <c r="Z87" s="1484"/>
    </row>
    <row r="88" spans="11:26" ht="14.25">
      <c r="K88" s="1894" t="s">
        <v>527</v>
      </c>
      <c r="L88" s="1894"/>
      <c r="M88" s="1894"/>
      <c r="N88" s="1894"/>
      <c r="O88" s="1894"/>
      <c r="P88" s="1894"/>
      <c r="Q88" s="1894"/>
      <c r="R88" s="1894"/>
      <c r="S88" s="1894"/>
      <c r="T88" s="1481"/>
      <c r="U88" s="1481"/>
      <c r="V88" s="1481"/>
      <c r="W88" s="1484"/>
      <c r="X88" s="1484"/>
      <c r="Y88" s="1484"/>
      <c r="Z88" s="1484"/>
    </row>
    <row r="89" spans="11:37" ht="14.25">
      <c r="K89" s="1894"/>
      <c r="L89" s="1894"/>
      <c r="M89" s="1894"/>
      <c r="N89" s="1894"/>
      <c r="O89" s="1894"/>
      <c r="P89" s="1894"/>
      <c r="Q89" s="1894"/>
      <c r="R89" s="1894"/>
      <c r="S89" s="1894"/>
      <c r="T89" s="1481"/>
      <c r="U89" s="1481"/>
      <c r="V89" s="1481"/>
      <c r="W89" s="1484"/>
      <c r="X89" s="1484"/>
      <c r="Y89" s="1484"/>
      <c r="Z89" s="1484"/>
      <c r="AK89" s="1481"/>
    </row>
    <row r="90" spans="11:37" ht="14.25">
      <c r="K90" s="1481"/>
      <c r="L90" s="1481"/>
      <c r="M90" s="1481"/>
      <c r="N90" s="1481"/>
      <c r="O90" s="1481"/>
      <c r="P90" s="1481"/>
      <c r="Q90" s="1481"/>
      <c r="R90" s="1481"/>
      <c r="S90" s="1481"/>
      <c r="T90" s="1481"/>
      <c r="U90" s="1481"/>
      <c r="V90" s="1481"/>
      <c r="W90" s="1484"/>
      <c r="X90" s="1484"/>
      <c r="Y90" s="1484"/>
      <c r="Z90" s="1484"/>
      <c r="AK90" s="1481"/>
    </row>
    <row r="91" spans="11:37" ht="14.25">
      <c r="K91" s="1481"/>
      <c r="L91" s="1481"/>
      <c r="M91" s="1481"/>
      <c r="N91" s="1481"/>
      <c r="O91" s="1481"/>
      <c r="P91" s="1481"/>
      <c r="Q91" s="1481"/>
      <c r="R91" s="1481"/>
      <c r="S91" s="1481"/>
      <c r="T91" s="1481"/>
      <c r="U91" s="1481"/>
      <c r="V91" s="1481"/>
      <c r="W91" s="1484"/>
      <c r="X91" s="1484"/>
      <c r="Y91" s="1484"/>
      <c r="Z91" s="1484"/>
      <c r="AK91" s="1481"/>
    </row>
    <row r="92" spans="9:37" ht="14.25">
      <c r="I92" s="1480" t="s">
        <v>126</v>
      </c>
      <c r="J92" s="834">
        <f>Jan!F174+Feb!F160+Mar!F153+Apr!F138+May!F143+Jun!F161+Jul!F163+Aug!F165+Sep!F161+Oct!F151+Nov!F171+Dec!F158</f>
        <v>1</v>
      </c>
      <c r="K92" s="1481"/>
      <c r="L92" s="1108">
        <f>Jan!F174-Jan!F196+Feb!F160-Feb!F182+Mar!F153-Mar!F175+Apr!F138-Apr!F160+May!F143-May!F165+Jun!F161-Jun!F183+Jul!F163-Jul!F185+Aug!F165-Aug!F187+Sep!F161-Sep!F183+Oct!F151-Oct!F173+Nov!F171-Nov!F193+Dec!F158-Dec!F180</f>
        <v>1</v>
      </c>
      <c r="M92" s="1108">
        <f>Jan!F196+Feb!F182+Mar!F175+Apr!F160+May!F165+Jun!F183+Jul!F185+Aug!F187+Sep!F183+Oct!F173+Nov!F193+Dec!F180</f>
        <v>0</v>
      </c>
      <c r="N92" s="1481"/>
      <c r="O92" s="1481"/>
      <c r="P92" s="1481"/>
      <c r="Q92" s="1481"/>
      <c r="R92" s="1481"/>
      <c r="S92" s="1481"/>
      <c r="T92" s="1108">
        <f>Jan!M174+Feb!M160+Mar!M153+Apr!M138+May!M143+Jun!M161+Jul!M163+Aug!M165+Sep!M161+Oct!M151+Nov!M171+Dec!M158</f>
        <v>0</v>
      </c>
      <c r="U92" s="1481"/>
      <c r="V92" s="1481"/>
      <c r="W92" s="1484"/>
      <c r="X92" s="1484"/>
      <c r="Y92" s="1489">
        <f>Jan!T174+Feb!T160+Mar!T153+Apr!T138+May!T143+Jun!T161+Jul!T163+Aug!T165+Sep!T161+Oct!T151+Nov!T171+Dec!T158</f>
        <v>4</v>
      </c>
      <c r="Z92" s="1484"/>
      <c r="AA92" s="1483">
        <f>Jan!T196+Feb!T182+Mar!T175+Apr!T160+May!T165+Jun!T183+Jul!T185+Aug!T187+Sep!T183+Oct!T173+Nov!T193+Dec!T180</f>
        <v>0</v>
      </c>
      <c r="AB92" s="1490">
        <f>Jan!Z196+Feb!Z182+Mar!Z175+Apr!Z160+May!Z165+Jun!Z183+Jul!Z185+Aug!Z187+Sep!Z183+Oct!Z173+Nov!Z193+Dec!Z180</f>
        <v>0</v>
      </c>
      <c r="AK92" s="1481"/>
    </row>
    <row r="93" spans="9:37" ht="14.25">
      <c r="I93" s="1480" t="s">
        <v>109</v>
      </c>
      <c r="J93" s="834">
        <f>Jan!F175+Feb!F161+Mar!F154+Apr!F139+May!F144+Jun!F162+Jul!F164+Aug!F166+Sep!F162+Oct!F152+Nov!F172+Dec!F159</f>
        <v>1</v>
      </c>
      <c r="K93" s="1481"/>
      <c r="L93" s="1108">
        <f>Jan!F175-Jan!F197+Feb!F161-Feb!F183+Mar!F154-Mar!F176+Apr!F139-Apr!F161+May!F144-May!F166+Jun!F162-Jun!F184+Jul!F164-Jul!F186+Aug!F166-Aug!F188+Sep!F162-Sep!F184+Oct!F152-Oct!F174+Nov!F172-Nov!F194+Dec!F159-Dec!F181</f>
        <v>1</v>
      </c>
      <c r="M93" s="1108">
        <f>Jan!F197+Feb!F183+Mar!F176+Apr!F161+May!F166+Jun!F184+Jul!F186+Aug!F188+Sep!F184+Oct!F174+Nov!F194+Dec!F181</f>
        <v>0</v>
      </c>
      <c r="N93" s="1481"/>
      <c r="O93" s="1481"/>
      <c r="P93" s="1481"/>
      <c r="Q93" s="1481"/>
      <c r="R93" s="1481"/>
      <c r="S93" s="1481"/>
      <c r="T93" s="1108">
        <f>Jan!M175+Feb!M161+Mar!M154+Apr!M139+May!M144+Jun!M162+Jul!M164+Aug!M166+Sep!M162+Oct!M152+Nov!M172+Dec!M159</f>
        <v>14</v>
      </c>
      <c r="U93" s="1481"/>
      <c r="V93" s="1481"/>
      <c r="W93" s="1484"/>
      <c r="X93" s="1484"/>
      <c r="Y93" s="1489">
        <f>Jan!T175+Feb!T161+Mar!T154+Apr!T139+May!T144+Jun!T162+Jul!T164+Aug!T166+Sep!T162+Oct!T152+Nov!T172+Dec!T159</f>
        <v>40</v>
      </c>
      <c r="Z93" s="1484"/>
      <c r="AA93" s="1483">
        <f>Jan!T197+Feb!T183+Mar!T176+Apr!T161+May!T166+Jun!T184+Jul!T186+Aug!T188+Sep!T184+Oct!T174+Nov!T194+Dec!T181</f>
        <v>7</v>
      </c>
      <c r="AB93" s="1490">
        <f>Jan!Z197+Feb!Z183+Mar!Z176+Apr!Z161+May!Z166+Jun!Z184+Jul!Z186+Aug!Z188+Sep!Z184+Oct!Z174+Nov!Z194+Dec!Z181</f>
        <v>0</v>
      </c>
      <c r="AK93" s="1481"/>
    </row>
    <row r="94" spans="9:37" s="1491" customFormat="1" ht="14.25">
      <c r="I94" s="1492" t="s">
        <v>112</v>
      </c>
      <c r="J94" s="1493">
        <f>Jan!F176+Feb!F162+Mar!F155+Apr!F140+May!F145+Jun!F163+Jul!F165+Aug!F167+Sep!F163+Oct!F153+Nov!F173+Dec!F160</f>
        <v>28</v>
      </c>
      <c r="L94" s="1493">
        <f>Jan!F176-Jan!F198+Feb!F162-Feb!F184+Mar!F155-Mar!F177+Apr!F140-Apr!F162+May!F145-May!F167+Jun!F163-Jun!F185+Jul!F165-Jul!F187+Aug!F167-Aug!F189+Sep!F163-Sep!F185+Oct!F153-Oct!F175+Nov!F173-Nov!F195+Dec!F160-Dec!F182</f>
        <v>28</v>
      </c>
      <c r="M94" s="1493">
        <f>Jan!F198+Feb!F184+Mar!F177+Apr!F162+May!F167+Jun!F185+Jul!F187+Aug!F189+Sep!F185+Oct!F175+Nov!F195+Dec!F182</f>
        <v>0</v>
      </c>
      <c r="T94" s="1493">
        <f>Jan!M176+Feb!M162+Mar!M155+Apr!M140+May!M145+Jun!M163+Jul!M165+Aug!M167+Sep!M163+Oct!M153+Nov!M173+Dec!M160</f>
        <v>19</v>
      </c>
      <c r="W94" s="1494"/>
      <c r="X94" s="1494"/>
      <c r="Y94" s="1495">
        <f>Jan!T176+Feb!T162+Mar!T155+Apr!T140+May!T145+Jun!T163+Jul!T165+Aug!T167+Sep!T163+Oct!T153+Nov!T173+Dec!T160</f>
        <v>1</v>
      </c>
      <c r="Z94" s="1494"/>
      <c r="AA94" s="1495">
        <f>Jan!T198+Feb!T184+Mar!T177+Apr!T162+May!T167+Jun!T185+Jul!T187+Aug!T189+Sep!T185+Oct!T175+Nov!T195+Dec!T182</f>
        <v>0</v>
      </c>
      <c r="AB94" s="1490">
        <f>Jan!Z198+Feb!Z184+Mar!Z177+Apr!Z162+May!Z167+Jun!Z185+Jul!Z187+Aug!Z189+Sep!Z185+Oct!Z175+Nov!Z195+Dec!Z182</f>
        <v>0</v>
      </c>
      <c r="AC94" s="1496"/>
      <c r="AK94" s="1481"/>
    </row>
    <row r="95" spans="9:37" ht="14.25">
      <c r="I95" s="1480" t="s">
        <v>115</v>
      </c>
      <c r="J95" s="834">
        <f>Jan!F177+Feb!F163+Mar!F156+Apr!F141+May!F146+Jun!F164+Jul!F166+Aug!F168+Sep!F164+Oct!F154+Nov!F174+Dec!F161</f>
        <v>1</v>
      </c>
      <c r="K95" s="1481"/>
      <c r="L95" s="834">
        <f>Jan!F177-Jan!F199+Feb!F163-Feb!F185+Mar!F156-Mar!F178+Apr!F141-Apr!F163+May!F146-May!F168+Jun!F164-Jun!F186+Jul!F166-Jul!F188+Aug!F168-Aug!F190+Sep!F164-Sep!F186+Oct!F154-Oct!F176+Nov!F174-Nov!F196+Dec!F161-Dec!F183</f>
        <v>1</v>
      </c>
      <c r="M95" s="834">
        <f>Jan!F199+Feb!F185+Mar!F178+Apr!F163+May!F168+Jun!F186+Jul!F188+Aug!F190+Sep!F186+Oct!F176+Nov!F196+Dec!F183</f>
        <v>0</v>
      </c>
      <c r="R95" s="1481"/>
      <c r="T95" s="834">
        <f>Jan!M177+Feb!M163+Mar!M156+Apr!M141+May!M146+Jun!M164+Jul!M166+Aug!M168+Sep!M164+Oct!M154+Nov!M174+Dec!M161</f>
        <v>1</v>
      </c>
      <c r="Y95" s="1489">
        <f>Jan!T177+Feb!T163+Mar!T156+Apr!T141+May!T146+Jun!T164+Jul!T166+Aug!T168+Sep!T164+Oct!T154+Nov!T174+Dec!T161</f>
        <v>51</v>
      </c>
      <c r="AA95" s="1483">
        <f>Jan!T199+Feb!T185+Mar!T178+Apr!T163+May!T168+Jun!T186+Jul!T188+Aug!T190+Sep!T186+Oct!T176+Nov!T196+Dec!T183</f>
        <v>1</v>
      </c>
      <c r="AB95" s="1490">
        <f>Jan!Z199+Feb!Z185+Mar!Z178+Apr!Z163+May!Z168+Jun!Z186+Jul!Z188+Aug!Z190+Sep!Z186+Oct!Z176+Nov!Z196+Dec!Z183</f>
        <v>0</v>
      </c>
      <c r="AK95" s="1481"/>
    </row>
    <row r="96" spans="9:37" ht="14.25">
      <c r="I96" s="1480" t="s">
        <v>117</v>
      </c>
      <c r="J96" s="834">
        <f>Jan!F178+Feb!F164+Mar!F157+Apr!F142+May!F147+Jun!F165+Jul!F167+Aug!F169+Sep!F165+Oct!F155+Nov!F175+Dec!F162</f>
        <v>31</v>
      </c>
      <c r="K96" s="1481"/>
      <c r="L96" s="834">
        <f>Jan!F178-Jan!F200+Feb!F164-Feb!F186+Mar!F157-Mar!F179+Apr!F142-Apr!F164+May!F147-May!F169+Jun!F165-Jun!F187+Jul!F167-Jul!F189+Aug!F169-Aug!F191+Sep!F165-Sep!F187+Oct!F155-Oct!F177+Nov!F175-Nov!F197+Dec!F162-Dec!F184</f>
        <v>0</v>
      </c>
      <c r="M96" s="834">
        <f>Jan!F200+Feb!F186+Mar!F179+Apr!F164+May!F169+Jun!F187+Jul!F189+Aug!F191+Sep!F187+Oct!F177+Nov!F197+Dec!F184</f>
        <v>31</v>
      </c>
      <c r="R96" s="1481"/>
      <c r="T96" s="834">
        <f>Jan!M178+Feb!M164+Mar!M157+Apr!M142+May!M147+Jun!M165+Jul!M167+Aug!M169+Sep!M165+Oct!M155+Nov!M175+Dec!M162</f>
        <v>1</v>
      </c>
      <c r="Y96" s="1489">
        <f>Jan!T178+Feb!T164+Mar!T157+Apr!T142+May!T147+Jun!T165+Jul!T167+Aug!T169+Sep!T165+Oct!T155+Nov!T175+Dec!T162</f>
        <v>0</v>
      </c>
      <c r="AA96" s="1483">
        <f>Jan!T200+Feb!T186+Mar!T179+Apr!T164+May!T169+Jun!T187+Jul!T189+Aug!T191+Sep!T187+Oct!T177+Nov!T197+Dec!T184</f>
        <v>0</v>
      </c>
      <c r="AB96" s="1490">
        <f>Jan!Z200+Feb!Z186+Mar!Z179+Apr!Z164+May!Z169+Jun!Z187+Jul!Z189+Aug!Z191+Sep!Z187+Oct!Z177+Nov!Z197+Dec!Z184</f>
        <v>0</v>
      </c>
      <c r="AK96" s="1481"/>
    </row>
    <row r="97" spans="9:37" s="1497" customFormat="1" ht="14.25">
      <c r="I97" s="1498" t="s">
        <v>119</v>
      </c>
      <c r="J97" s="1499">
        <f>Jan!F179+Feb!F165+Mar!F158+Apr!F143+May!F148+Jun!F166+Jul!F168+Aug!F170+Sep!F166+Oct!F156+Nov!F176+Dec!F163</f>
        <v>10</v>
      </c>
      <c r="L97" s="1499">
        <f>Jan!F179-Jan!F201+Feb!F165-Feb!F187+Mar!F158-Mar!F180+Apr!F143-Apr!F165+May!F148-May!F170+Jun!F166-Jun!F188+Jul!F168-Jul!F190+Aug!F170-Aug!F192+Sep!F166-Sep!F188+Oct!F156-Oct!F178+Nov!F176-Nov!F198+Dec!F163-Dec!F185</f>
        <v>10</v>
      </c>
      <c r="M97" s="1499">
        <f>Jan!F201+Feb!F187+Mar!F180+Apr!F165+May!F170+Jun!F188+Jul!F190+Aug!F192+Sep!F188+Oct!F178+Nov!F198+Dec!F185</f>
        <v>0</v>
      </c>
      <c r="T97" s="1499">
        <f>Jan!M179+Feb!M165+Mar!M158+Apr!M143+May!M148+Jun!M166+Jul!M168+Aug!M170+Sep!M166+Oct!M156+Nov!M176+Dec!M163</f>
        <v>42</v>
      </c>
      <c r="W97" s="1500"/>
      <c r="X97" s="1500"/>
      <c r="Y97" s="1501">
        <f>Jan!T179+Feb!T165+Mar!T158+Apr!T143+May!T148+Jun!T166+Jul!T168+Aug!T170+Sep!T166+Oct!T156+Nov!T176+Dec!T163</f>
        <v>43</v>
      </c>
      <c r="Z97" s="1500"/>
      <c r="AA97" s="1501">
        <f>Jan!T201+Feb!T187+Mar!T180+Apr!T165+May!T170+Jun!T188+Jul!T190+Aug!T192+Sep!T188+Oct!T178+Nov!T198+Dec!T185</f>
        <v>0</v>
      </c>
      <c r="AB97" s="1490">
        <f>Jan!Z201+Feb!Z187+Mar!Z180+Apr!Z165+May!Z170+Jun!Z188+Jul!Z190+Aug!Z192+Sep!Z188+Oct!Z178+Nov!Z198+Dec!Z185</f>
        <v>0</v>
      </c>
      <c r="AC97" s="1502"/>
      <c r="AK97" s="1481"/>
    </row>
    <row r="98" spans="9:37" ht="14.25">
      <c r="I98" s="1480" t="s">
        <v>123</v>
      </c>
      <c r="J98" s="834">
        <f>Jan!F180+Feb!F166+Mar!F159+Apr!F144+May!F149+Jun!F167+Jul!F169+Aug!F171+Sep!F167+Oct!F157+Nov!F177+Dec!F164</f>
        <v>42</v>
      </c>
      <c r="K98" s="1481"/>
      <c r="L98" s="834">
        <f>Jan!F180-Jan!F202+Feb!F166-Feb!F188+Mar!F159-Mar!F181+Apr!F144-Apr!F166+May!F149-May!F171+Jun!F167-Jun!F189+Jul!F169-Jul!F191+Aug!F171-Aug!F193+Sep!F167-Sep!F189+Oct!F157-Oct!F179+Nov!F177-Nov!F199+Dec!F164-Dec!F186</f>
        <v>42</v>
      </c>
      <c r="M98" s="834">
        <f>Jan!F202+Feb!F188+Mar!F181+Apr!F166+May!F171+Jun!F189+Jul!F191+Aug!F193+Sep!F189+Oct!F179+Nov!F199+Dec!F186</f>
        <v>0</v>
      </c>
      <c r="R98" s="1481"/>
      <c r="T98" s="834">
        <f>Jan!M180+Feb!M166+Mar!M159+Apr!M144+May!M149+Jun!M167+Jul!M169+Aug!M171+Sep!M167+Oct!M157+Nov!M177+Dec!M164</f>
        <v>5</v>
      </c>
      <c r="Y98" s="1489">
        <f>Jan!T180+Feb!T166+Mar!T159+Apr!T144+May!T149+Jun!T167+Jul!T169+Aug!T171+Sep!T167+Oct!T157+Nov!T177+Dec!T164</f>
        <v>9</v>
      </c>
      <c r="AA98" s="1483">
        <f>Jan!T202+Feb!T188+Mar!T181+Apr!T166+May!T171+Jun!T189+Jul!T191+Aug!T193+Sep!T189+Oct!T179+Nov!T199+Dec!T186</f>
        <v>0</v>
      </c>
      <c r="AB98" s="1490">
        <f>Jan!Z202+Feb!Z188+Mar!Z181+Apr!Z166+May!Z171+Jun!Z189+Jul!Z191+Aug!Z193+Sep!Z189+Oct!Z179+Nov!Z199+Dec!Z186</f>
        <v>0</v>
      </c>
      <c r="AK98" s="1481"/>
    </row>
    <row r="99" spans="10:37" ht="14.25">
      <c r="J99" s="834"/>
      <c r="K99" s="1481"/>
      <c r="R99" s="1481"/>
      <c r="Y99" s="1484"/>
      <c r="AK99" s="1481"/>
    </row>
    <row r="100" spans="10:37" ht="14.25">
      <c r="J100" s="833">
        <f>Jan!F182+Feb!F168+Mar!F161+Apr!F146+May!F151+Jun!F169+Jul!F171+Aug!F173+Sep!F169+Oct!F159+Nov!F179+Dec!F166</f>
        <v>114</v>
      </c>
      <c r="K100" s="1481"/>
      <c r="L100" s="833"/>
      <c r="M100" s="833"/>
      <c r="R100" s="1481"/>
      <c r="T100" s="833"/>
      <c r="Y100" s="1484"/>
      <c r="AA100" s="1483"/>
      <c r="AB100" s="1483"/>
      <c r="AK100" s="1481"/>
    </row>
    <row r="101" spans="10:37" ht="14.25">
      <c r="J101" s="834"/>
      <c r="K101" s="834"/>
      <c r="L101" s="1481"/>
      <c r="R101" s="383"/>
      <c r="T101" s="1481"/>
      <c r="W101" s="383"/>
      <c r="X101" s="383"/>
      <c r="Y101" s="383"/>
      <c r="AB101" s="1484"/>
      <c r="AC101" s="1463"/>
      <c r="AD101" s="1463"/>
      <c r="AE101" s="1464"/>
      <c r="AF101" s="1464"/>
      <c r="AH101" s="383"/>
      <c r="AK101" s="1481"/>
    </row>
    <row r="102" spans="9:37" s="1407" customFormat="1" ht="18">
      <c r="I102" s="1503" t="s">
        <v>516</v>
      </c>
      <c r="J102" s="1503"/>
      <c r="K102" s="1503"/>
      <c r="L102" s="1503"/>
      <c r="M102" s="1503"/>
      <c r="N102" s="1503"/>
      <c r="O102" s="1503"/>
      <c r="P102" s="1503"/>
      <c r="Q102" s="1503"/>
      <c r="R102" s="1503"/>
      <c r="S102" s="1503"/>
      <c r="T102" s="1503"/>
      <c r="U102" s="1503"/>
      <c r="V102" s="1503"/>
      <c r="W102" s="1503"/>
      <c r="X102" s="1503"/>
      <c r="Y102" s="1503"/>
      <c r="Z102" s="1463"/>
      <c r="AA102" s="1463"/>
      <c r="AB102" s="1484"/>
      <c r="AC102" s="1463"/>
      <c r="AD102" s="1463"/>
      <c r="AE102" s="1463"/>
      <c r="AF102" s="1463"/>
      <c r="AK102" s="1504"/>
    </row>
    <row r="103" spans="9:37" ht="14.25">
      <c r="I103" s="1505"/>
      <c r="J103" s="833" t="s">
        <v>108</v>
      </c>
      <c r="K103" s="833"/>
      <c r="L103" s="1107" t="s">
        <v>234</v>
      </c>
      <c r="M103" s="833" t="s">
        <v>140</v>
      </c>
      <c r="N103" s="833" t="s">
        <v>235</v>
      </c>
      <c r="O103" s="833" t="s">
        <v>153</v>
      </c>
      <c r="P103" s="833" t="s">
        <v>224</v>
      </c>
      <c r="Q103" s="833" t="s">
        <v>239</v>
      </c>
      <c r="R103" s="833"/>
      <c r="S103" s="833" t="s">
        <v>177</v>
      </c>
      <c r="T103" s="1107" t="s">
        <v>236</v>
      </c>
      <c r="U103" s="833" t="s">
        <v>203</v>
      </c>
      <c r="V103" s="833" t="s">
        <v>188</v>
      </c>
      <c r="W103" s="833" t="s">
        <v>240</v>
      </c>
      <c r="X103" s="1505"/>
      <c r="Y103" s="1505"/>
      <c r="AB103" s="1484"/>
      <c r="AC103" s="1463"/>
      <c r="AD103" s="1463"/>
      <c r="AE103" s="1464"/>
      <c r="AF103" s="1464"/>
      <c r="AH103" s="383"/>
      <c r="AK103" s="1481"/>
    </row>
    <row r="104" spans="9:37" ht="14.25">
      <c r="I104" s="382" t="s">
        <v>126</v>
      </c>
      <c r="J104" s="834">
        <f>Jan!AJ174</f>
        <v>5</v>
      </c>
      <c r="K104" s="834"/>
      <c r="L104" s="1108">
        <f>Feb!AJ160</f>
        <v>2</v>
      </c>
      <c r="M104" s="834">
        <f>Mar!AJ153</f>
        <v>4</v>
      </c>
      <c r="N104" s="834">
        <f>Apr!AJ138</f>
        <v>3</v>
      </c>
      <c r="O104" s="834">
        <f>May!AJ143</f>
        <v>5</v>
      </c>
      <c r="P104" s="834">
        <f>Jun!AJ161</f>
        <v>4</v>
      </c>
      <c r="Q104" s="834">
        <f>Jul!AJ163</f>
        <v>5</v>
      </c>
      <c r="R104" s="834"/>
      <c r="S104" s="834">
        <f>Aug!AJ165</f>
        <v>4</v>
      </c>
      <c r="T104" s="1108">
        <f>Sep!AJ161</f>
        <v>4</v>
      </c>
      <c r="U104" s="834">
        <f>Oct!AJ151</f>
        <v>5</v>
      </c>
      <c r="V104" s="834">
        <f>Nov!AJ171</f>
        <v>4</v>
      </c>
      <c r="W104" s="834">
        <f>Dec!AJ158</f>
        <v>3</v>
      </c>
      <c r="X104" s="833">
        <f aca="true" t="shared" si="54" ref="X104:X111">SUM(J104:W104)</f>
        <v>48</v>
      </c>
      <c r="Y104" s="833"/>
      <c r="AB104" s="1484"/>
      <c r="AC104" s="1463"/>
      <c r="AD104" s="1463"/>
      <c r="AE104" s="1464"/>
      <c r="AF104" s="1464"/>
      <c r="AH104" s="383"/>
      <c r="AK104" s="1481"/>
    </row>
    <row r="105" spans="9:37" ht="14.25">
      <c r="I105" s="382" t="s">
        <v>109</v>
      </c>
      <c r="J105" s="834">
        <f>Jan!AJ175</f>
        <v>5</v>
      </c>
      <c r="K105" s="834"/>
      <c r="L105" s="1108">
        <f>Feb!AJ161</f>
        <v>6</v>
      </c>
      <c r="M105" s="834">
        <f>Mar!AJ154</f>
        <v>4</v>
      </c>
      <c r="N105" s="834">
        <f>Apr!AJ139</f>
        <v>5</v>
      </c>
      <c r="O105" s="834">
        <f>May!AJ144</f>
        <v>5</v>
      </c>
      <c r="P105" s="834">
        <f>Jun!AJ162</f>
        <v>4</v>
      </c>
      <c r="Q105" s="834">
        <f>Jul!AJ164</f>
        <v>4</v>
      </c>
      <c r="R105" s="834"/>
      <c r="S105" s="834">
        <f>Aug!AJ166</f>
        <v>4</v>
      </c>
      <c r="T105" s="1108">
        <f>Sep!AJ162</f>
        <v>4</v>
      </c>
      <c r="U105" s="834">
        <f>Oct!AJ152</f>
        <v>6</v>
      </c>
      <c r="V105" s="834">
        <f>Nov!AJ172</f>
        <v>4</v>
      </c>
      <c r="W105" s="834">
        <f>Dec!AJ159</f>
        <v>6</v>
      </c>
      <c r="X105" s="833">
        <f t="shared" si="54"/>
        <v>57</v>
      </c>
      <c r="Y105" s="833"/>
      <c r="AB105" s="1484"/>
      <c r="AC105" s="1463"/>
      <c r="AD105" s="1463"/>
      <c r="AE105" s="1464"/>
      <c r="AF105" s="1464"/>
      <c r="AH105" s="383"/>
      <c r="AK105" s="1481"/>
    </row>
    <row r="106" spans="9:37" ht="14.25">
      <c r="I106" s="839" t="s">
        <v>112</v>
      </c>
      <c r="J106" s="834">
        <f>Jan!AJ176</f>
        <v>4</v>
      </c>
      <c r="K106" s="834"/>
      <c r="L106" s="1108">
        <f>Feb!AJ162</f>
        <v>4</v>
      </c>
      <c r="M106" s="834">
        <f>Mar!AJ155</f>
        <v>5</v>
      </c>
      <c r="N106" s="834">
        <f>Apr!AJ140</f>
        <v>4</v>
      </c>
      <c r="O106" s="834">
        <f>May!AJ145</f>
        <v>4</v>
      </c>
      <c r="P106" s="834">
        <f>Jun!AJ163</f>
        <v>4</v>
      </c>
      <c r="Q106" s="834">
        <f>Jul!AJ165</f>
        <v>4</v>
      </c>
      <c r="R106" s="834"/>
      <c r="S106" s="834">
        <f>Aug!AJ167</f>
        <v>5</v>
      </c>
      <c r="T106" s="1108">
        <f>Sep!AJ163</f>
        <v>4</v>
      </c>
      <c r="U106" s="834">
        <f>Oct!AJ153</f>
        <v>4</v>
      </c>
      <c r="V106" s="834">
        <f>Nov!AJ173</f>
        <v>5</v>
      </c>
      <c r="W106" s="834">
        <f>Dec!AJ160</f>
        <v>4</v>
      </c>
      <c r="X106" s="833">
        <f t="shared" si="54"/>
        <v>51</v>
      </c>
      <c r="Y106" s="833"/>
      <c r="AB106" s="1484"/>
      <c r="AC106" s="1463"/>
      <c r="AD106" s="1463"/>
      <c r="AE106" s="1464"/>
      <c r="AF106" s="1464"/>
      <c r="AH106" s="383"/>
      <c r="AK106" s="1481"/>
    </row>
    <row r="107" spans="9:37" ht="14.25">
      <c r="I107" s="382" t="s">
        <v>115</v>
      </c>
      <c r="J107" s="834">
        <f>Jan!AJ177</f>
        <v>4</v>
      </c>
      <c r="K107" s="834"/>
      <c r="L107" s="1108">
        <f>Feb!AJ163</f>
        <v>4</v>
      </c>
      <c r="M107" s="834">
        <f>Mar!AJ156</f>
        <v>5</v>
      </c>
      <c r="N107" s="834">
        <f>Apr!AJ141</f>
        <v>4</v>
      </c>
      <c r="O107" s="834">
        <f>May!AJ146</f>
        <v>4</v>
      </c>
      <c r="P107" s="834">
        <f>Jun!AJ164</f>
        <v>5</v>
      </c>
      <c r="Q107" s="834">
        <f>Jul!AJ166</f>
        <v>4</v>
      </c>
      <c r="R107" s="834"/>
      <c r="S107" s="834">
        <f>Aug!AJ168</f>
        <v>5</v>
      </c>
      <c r="T107" s="1108">
        <f>Sep!AJ164</f>
        <v>4</v>
      </c>
      <c r="U107" s="834">
        <f>Oct!AJ154</f>
        <v>4</v>
      </c>
      <c r="V107" s="834">
        <f>Nov!AJ174</f>
        <v>6</v>
      </c>
      <c r="W107" s="834">
        <f>Dec!AJ161</f>
        <v>4</v>
      </c>
      <c r="X107" s="833">
        <f t="shared" si="54"/>
        <v>53</v>
      </c>
      <c r="Y107" s="833"/>
      <c r="AB107" s="1484"/>
      <c r="AC107" s="1463"/>
      <c r="AD107" s="1463"/>
      <c r="AE107" s="1464"/>
      <c r="AF107" s="1464"/>
      <c r="AH107" s="383"/>
      <c r="AK107" s="1481"/>
    </row>
    <row r="108" spans="9:37" ht="14.25">
      <c r="I108" s="382" t="s">
        <v>117</v>
      </c>
      <c r="J108" s="834">
        <f>Jan!AJ178</f>
        <v>8</v>
      </c>
      <c r="K108" s="834"/>
      <c r="L108" s="1108">
        <f>Feb!AJ164</f>
        <v>8</v>
      </c>
      <c r="M108" s="834">
        <f>Mar!AJ157</f>
        <v>10</v>
      </c>
      <c r="N108" s="834">
        <f>Apr!AJ142</f>
        <v>8</v>
      </c>
      <c r="O108" s="834">
        <f>May!AJ147</f>
        <v>5</v>
      </c>
      <c r="P108" s="834">
        <f>Jun!AJ165</f>
        <v>6</v>
      </c>
      <c r="Q108" s="834">
        <f>Jul!AJ167</f>
        <v>4</v>
      </c>
      <c r="R108" s="834"/>
      <c r="S108" s="834">
        <f>Aug!AJ169</f>
        <v>4</v>
      </c>
      <c r="T108" s="1108">
        <f>Sep!AJ165</f>
        <v>7</v>
      </c>
      <c r="U108" s="834">
        <f>Oct!AJ155</f>
        <v>7</v>
      </c>
      <c r="V108" s="834">
        <f>Nov!AJ175</f>
        <v>6</v>
      </c>
      <c r="W108" s="834">
        <f>Dec!AJ162</f>
        <v>10</v>
      </c>
      <c r="X108" s="833">
        <f t="shared" si="54"/>
        <v>83</v>
      </c>
      <c r="Y108" s="833"/>
      <c r="AB108" s="1484"/>
      <c r="AC108" s="1463"/>
      <c r="AD108" s="1463"/>
      <c r="AE108" s="1464"/>
      <c r="AF108" s="1464"/>
      <c r="AH108" s="383"/>
      <c r="AK108" s="1481"/>
    </row>
    <row r="109" spans="9:37" ht="14.25">
      <c r="I109" s="839" t="s">
        <v>119</v>
      </c>
      <c r="J109" s="834">
        <f>Jan!AJ179</f>
        <v>8</v>
      </c>
      <c r="K109" s="834"/>
      <c r="L109" s="1108">
        <f>Feb!AJ165</f>
        <v>6</v>
      </c>
      <c r="M109" s="834">
        <f>Mar!AJ158</f>
        <v>8</v>
      </c>
      <c r="N109" s="834">
        <f>Apr!AJ143</f>
        <v>10</v>
      </c>
      <c r="O109" s="834">
        <f>May!AJ148</f>
        <v>8</v>
      </c>
      <c r="P109" s="834">
        <f>Jun!AJ166</f>
        <v>7</v>
      </c>
      <c r="Q109" s="834">
        <f>Jul!AJ168</f>
        <v>11</v>
      </c>
      <c r="R109" s="834"/>
      <c r="S109" s="834">
        <f>Aug!AJ170</f>
        <v>7</v>
      </c>
      <c r="T109" s="1108">
        <f>Sep!AJ166</f>
        <v>9</v>
      </c>
      <c r="U109" s="834">
        <f>Oct!AJ156</f>
        <v>7</v>
      </c>
      <c r="V109" s="834">
        <f>Nov!AJ176</f>
        <v>7</v>
      </c>
      <c r="W109" s="834">
        <f>Dec!AJ163</f>
        <v>9</v>
      </c>
      <c r="X109" s="833">
        <f t="shared" si="54"/>
        <v>97</v>
      </c>
      <c r="Y109" s="833"/>
      <c r="AB109" s="1484"/>
      <c r="AC109" s="1463"/>
      <c r="AD109" s="1463"/>
      <c r="AE109" s="1464"/>
      <c r="AF109" s="1464"/>
      <c r="AH109" s="383"/>
      <c r="AK109" s="1481"/>
    </row>
    <row r="110" spans="9:37" ht="14.25">
      <c r="I110" s="382" t="s">
        <v>123</v>
      </c>
      <c r="J110" s="834">
        <f>Jan!AJ180</f>
        <v>4</v>
      </c>
      <c r="K110" s="834"/>
      <c r="L110" s="1108">
        <f>Feb!AJ166</f>
        <v>5</v>
      </c>
      <c r="M110" s="834">
        <f>Mar!AJ159</f>
        <v>4</v>
      </c>
      <c r="N110" s="834">
        <f>Apr!AJ144</f>
        <v>5</v>
      </c>
      <c r="O110" s="834">
        <f>May!AJ149</f>
        <v>5</v>
      </c>
      <c r="P110" s="834">
        <f>Jun!AJ167</f>
        <v>5</v>
      </c>
      <c r="Q110" s="834">
        <f>Jul!AJ169</f>
        <v>6</v>
      </c>
      <c r="R110" s="834"/>
      <c r="S110" s="834">
        <f>Aug!AJ171</f>
        <v>5</v>
      </c>
      <c r="T110" s="1108">
        <f>Sep!AJ167</f>
        <v>4</v>
      </c>
      <c r="U110" s="834">
        <f>Oct!AJ157</f>
        <v>5</v>
      </c>
      <c r="V110" s="834">
        <f>Nov!AJ177</f>
        <v>4</v>
      </c>
      <c r="W110" s="834">
        <f>Dec!AJ164</f>
        <v>5</v>
      </c>
      <c r="X110" s="833">
        <f t="shared" si="54"/>
        <v>57</v>
      </c>
      <c r="Y110" s="833"/>
      <c r="AB110" s="1484"/>
      <c r="AC110" s="1463"/>
      <c r="AD110" s="1463"/>
      <c r="AE110" s="1464"/>
      <c r="AF110" s="1464"/>
      <c r="AH110" s="383"/>
      <c r="AK110" s="1481"/>
    </row>
    <row r="111" spans="10:37" ht="14.25">
      <c r="J111" s="1506">
        <f>SUM(J104:J110)</f>
        <v>38</v>
      </c>
      <c r="K111" s="1506"/>
      <c r="L111" s="1507">
        <f aca="true" t="shared" si="55" ref="L111:W111">SUM(L104:L110)</f>
        <v>35</v>
      </c>
      <c r="M111" s="1506">
        <f t="shared" si="55"/>
        <v>40</v>
      </c>
      <c r="N111" s="1506">
        <f t="shared" si="55"/>
        <v>39</v>
      </c>
      <c r="O111" s="1506">
        <f t="shared" si="55"/>
        <v>36</v>
      </c>
      <c r="P111" s="1506">
        <f t="shared" si="55"/>
        <v>35</v>
      </c>
      <c r="Q111" s="1506">
        <f t="shared" si="55"/>
        <v>38</v>
      </c>
      <c r="R111" s="1506"/>
      <c r="S111" s="1506">
        <f t="shared" si="55"/>
        <v>34</v>
      </c>
      <c r="T111" s="1507">
        <f t="shared" si="55"/>
        <v>36</v>
      </c>
      <c r="U111" s="1506">
        <f t="shared" si="55"/>
        <v>38</v>
      </c>
      <c r="V111" s="1506">
        <f t="shared" si="55"/>
        <v>36</v>
      </c>
      <c r="W111" s="1506">
        <f t="shared" si="55"/>
        <v>41</v>
      </c>
      <c r="X111" s="1506">
        <f t="shared" si="54"/>
        <v>446</v>
      </c>
      <c r="Y111" s="382"/>
      <c r="AB111" s="1484"/>
      <c r="AC111" s="1463"/>
      <c r="AD111" s="1463"/>
      <c r="AE111" s="1464"/>
      <c r="AF111" s="1464"/>
      <c r="AH111" s="383"/>
      <c r="AK111" s="1481"/>
    </row>
    <row r="112" spans="11:37" ht="14.25">
      <c r="K112" s="383"/>
      <c r="L112" s="1481"/>
      <c r="R112" s="383"/>
      <c r="T112" s="1481"/>
      <c r="W112" s="383"/>
      <c r="X112" s="383"/>
      <c r="Y112" s="383"/>
      <c r="AB112" s="1484"/>
      <c r="AC112" s="1463"/>
      <c r="AD112" s="1463"/>
      <c r="AE112" s="1464"/>
      <c r="AF112" s="1464"/>
      <c r="AH112" s="383"/>
      <c r="AK112" s="1481"/>
    </row>
    <row r="113" spans="9:37" s="1407" customFormat="1" ht="18">
      <c r="I113" s="1508" t="s">
        <v>517</v>
      </c>
      <c r="J113" s="1508"/>
      <c r="K113" s="1508"/>
      <c r="L113" s="1508"/>
      <c r="M113" s="1508"/>
      <c r="N113" s="1508"/>
      <c r="O113" s="1508"/>
      <c r="P113" s="1508"/>
      <c r="Q113" s="1508"/>
      <c r="R113" s="1508"/>
      <c r="S113" s="1508"/>
      <c r="T113" s="1508"/>
      <c r="U113" s="1508"/>
      <c r="V113" s="1508"/>
      <c r="W113" s="1508"/>
      <c r="X113" s="1508"/>
      <c r="Y113" s="1508"/>
      <c r="Z113" s="1463"/>
      <c r="AA113" s="1463"/>
      <c r="AB113" s="1484"/>
      <c r="AC113" s="1463"/>
      <c r="AD113" s="1463"/>
      <c r="AE113" s="1463"/>
      <c r="AF113" s="1463"/>
      <c r="AK113" s="1504"/>
    </row>
    <row r="114" spans="9:37" s="1407" customFormat="1" ht="14.25">
      <c r="I114" s="1508"/>
      <c r="J114" s="833" t="s">
        <v>108</v>
      </c>
      <c r="K114" s="833"/>
      <c r="L114" s="833" t="s">
        <v>234</v>
      </c>
      <c r="M114" s="833" t="s">
        <v>140</v>
      </c>
      <c r="N114" s="833" t="s">
        <v>235</v>
      </c>
      <c r="O114" s="833" t="s">
        <v>153</v>
      </c>
      <c r="P114" s="833" t="s">
        <v>224</v>
      </c>
      <c r="Q114" s="833" t="s">
        <v>239</v>
      </c>
      <c r="R114" s="833"/>
      <c r="S114" s="833" t="s">
        <v>177</v>
      </c>
      <c r="T114" s="833" t="s">
        <v>236</v>
      </c>
      <c r="U114" s="833" t="s">
        <v>203</v>
      </c>
      <c r="V114" s="833" t="s">
        <v>188</v>
      </c>
      <c r="W114" s="833" t="s">
        <v>240</v>
      </c>
      <c r="X114" s="1508"/>
      <c r="Y114" s="1508"/>
      <c r="Z114" s="1463"/>
      <c r="AA114" s="1463"/>
      <c r="AB114" s="1484"/>
      <c r="AC114" s="1463"/>
      <c r="AD114" s="1463"/>
      <c r="AE114" s="1463"/>
      <c r="AF114" s="1463"/>
      <c r="AK114" s="1504"/>
    </row>
    <row r="115" spans="9:37" ht="14.25">
      <c r="I115" s="382" t="s">
        <v>126</v>
      </c>
      <c r="J115" s="834">
        <f>Jan!AJ196</f>
        <v>0</v>
      </c>
      <c r="K115" s="834"/>
      <c r="L115" s="1108">
        <f>Feb!AJ182</f>
        <v>0</v>
      </c>
      <c r="M115" s="834">
        <f>Mar!AJ175</f>
        <v>0</v>
      </c>
      <c r="N115" s="834">
        <f>Apr!AJ160</f>
        <v>0</v>
      </c>
      <c r="O115" s="834">
        <f>May!AJ165</f>
        <v>0</v>
      </c>
      <c r="P115" s="834">
        <f>Jun!AJ183</f>
        <v>0</v>
      </c>
      <c r="Q115" s="834">
        <f>Jul!AJ185</f>
        <v>0</v>
      </c>
      <c r="R115" s="834"/>
      <c r="S115" s="834">
        <f>Aug!AJ187</f>
        <v>0</v>
      </c>
      <c r="T115" s="1108">
        <f>Sep!AJ183</f>
        <v>0</v>
      </c>
      <c r="U115" s="834">
        <f>Oct!AJ173</f>
        <v>0</v>
      </c>
      <c r="V115" s="834">
        <f>Nov!AJ193</f>
        <v>0</v>
      </c>
      <c r="W115" s="834">
        <f>Dec!AJ180</f>
        <v>0</v>
      </c>
      <c r="X115" s="833">
        <f aca="true" t="shared" si="56" ref="X115:X122">SUM(J115:W115)</f>
        <v>0</v>
      </c>
      <c r="Y115" s="833"/>
      <c r="AB115" s="1484"/>
      <c r="AC115" s="1463"/>
      <c r="AD115" s="1463"/>
      <c r="AE115" s="1464"/>
      <c r="AF115" s="1464"/>
      <c r="AH115" s="383"/>
      <c r="AK115" s="1481"/>
    </row>
    <row r="116" spans="9:37" ht="14.25">
      <c r="I116" s="382" t="s">
        <v>109</v>
      </c>
      <c r="J116" s="834">
        <f>Jan!AJ197</f>
        <v>0</v>
      </c>
      <c r="K116" s="834"/>
      <c r="L116" s="1108">
        <f>Feb!AJ183</f>
        <v>3</v>
      </c>
      <c r="M116" s="834">
        <f>Mar!AJ176</f>
        <v>0</v>
      </c>
      <c r="N116" s="834">
        <f>Apr!AJ161</f>
        <v>1</v>
      </c>
      <c r="O116" s="834">
        <f>May!AJ166</f>
        <v>0</v>
      </c>
      <c r="P116" s="834">
        <f>Jun!AJ184</f>
        <v>0</v>
      </c>
      <c r="Q116" s="834">
        <f>Jul!AJ186</f>
        <v>0</v>
      </c>
      <c r="R116" s="834"/>
      <c r="S116" s="834">
        <f>Aug!AJ188</f>
        <v>0</v>
      </c>
      <c r="T116" s="1108">
        <f>Sep!AJ184</f>
        <v>0</v>
      </c>
      <c r="U116" s="834">
        <f>Oct!AJ174</f>
        <v>1</v>
      </c>
      <c r="V116" s="834">
        <f>Nov!AJ194</f>
        <v>0</v>
      </c>
      <c r="W116" s="834">
        <f>Dec!F181+Dec!T181</f>
        <v>2</v>
      </c>
      <c r="X116" s="833">
        <f t="shared" si="56"/>
        <v>7</v>
      </c>
      <c r="Y116" s="833"/>
      <c r="Z116" s="1509" t="s">
        <v>568</v>
      </c>
      <c r="AA116" s="1509"/>
      <c r="AB116" s="1510"/>
      <c r="AC116" s="1509"/>
      <c r="AD116" s="1509"/>
      <c r="AE116" s="1511"/>
      <c r="AF116" s="1511"/>
      <c r="AH116" s="383"/>
      <c r="AK116" s="1481"/>
    </row>
    <row r="117" spans="9:37" ht="14.25">
      <c r="I117" s="839" t="s">
        <v>112</v>
      </c>
      <c r="J117" s="834">
        <f>Jan!AJ198</f>
        <v>0</v>
      </c>
      <c r="K117" s="834"/>
      <c r="L117" s="1108">
        <f>Feb!AJ184</f>
        <v>0</v>
      </c>
      <c r="M117" s="834">
        <f>Mar!AJ177</f>
        <v>0</v>
      </c>
      <c r="N117" s="834">
        <f>Apr!AJ162</f>
        <v>0</v>
      </c>
      <c r="O117" s="834">
        <f>May!AJ167</f>
        <v>0</v>
      </c>
      <c r="P117" s="834">
        <f>Jun!AJ185</f>
        <v>0</v>
      </c>
      <c r="Q117" s="834">
        <f>Jul!AJ187</f>
        <v>0</v>
      </c>
      <c r="R117" s="834"/>
      <c r="S117" s="834">
        <f>Aug!AJ189</f>
        <v>0</v>
      </c>
      <c r="T117" s="1108">
        <f>Sep!AJ185</f>
        <v>0</v>
      </c>
      <c r="U117" s="834">
        <f>Oct!AJ175</f>
        <v>0</v>
      </c>
      <c r="V117" s="834">
        <f>Nov!AJ195</f>
        <v>0</v>
      </c>
      <c r="W117" s="834">
        <f>Dec!AJ182</f>
        <v>0</v>
      </c>
      <c r="X117" s="833">
        <f t="shared" si="56"/>
        <v>0</v>
      </c>
      <c r="Y117" s="833"/>
      <c r="Z117" s="1509" t="s">
        <v>569</v>
      </c>
      <c r="AA117" s="1509"/>
      <c r="AB117" s="1510"/>
      <c r="AC117" s="1509"/>
      <c r="AD117" s="1509"/>
      <c r="AE117" s="1511"/>
      <c r="AF117" s="1511"/>
      <c r="AH117" s="383"/>
      <c r="AK117" s="1481"/>
    </row>
    <row r="118" spans="9:37" ht="14.25">
      <c r="I118" s="382" t="s">
        <v>115</v>
      </c>
      <c r="J118" s="834">
        <f>Jan!AJ199</f>
        <v>0</v>
      </c>
      <c r="K118" s="834"/>
      <c r="L118" s="1108">
        <f>Feb!AJ185</f>
        <v>0</v>
      </c>
      <c r="M118" s="834">
        <f>Mar!AJ178</f>
        <v>0</v>
      </c>
      <c r="N118" s="834">
        <f>Apr!AJ163</f>
        <v>0</v>
      </c>
      <c r="O118" s="834">
        <f>May!AJ168</f>
        <v>0</v>
      </c>
      <c r="P118" s="834">
        <f>Jun!AJ186</f>
        <v>0</v>
      </c>
      <c r="Q118" s="834">
        <f>Jul!AJ188</f>
        <v>0</v>
      </c>
      <c r="R118" s="834"/>
      <c r="S118" s="834">
        <f>Aug!AJ190</f>
        <v>0</v>
      </c>
      <c r="T118" s="1108">
        <f>Sep!AJ186</f>
        <v>0</v>
      </c>
      <c r="U118" s="834">
        <f>Oct!AJ176</f>
        <v>0</v>
      </c>
      <c r="V118" s="834">
        <f>Nov!AJ196</f>
        <v>1</v>
      </c>
      <c r="W118" s="834">
        <f>Dec!AJ183</f>
        <v>0</v>
      </c>
      <c r="X118" s="833">
        <f t="shared" si="56"/>
        <v>1</v>
      </c>
      <c r="Y118" s="833"/>
      <c r="Z118" s="1509"/>
      <c r="AA118" s="1509"/>
      <c r="AB118" s="1510"/>
      <c r="AC118" s="1509"/>
      <c r="AD118" s="1509"/>
      <c r="AE118" s="1511"/>
      <c r="AF118" s="1511"/>
      <c r="AH118" s="383"/>
      <c r="AK118" s="1481"/>
    </row>
    <row r="119" spans="9:37" ht="14.25">
      <c r="I119" s="382" t="s">
        <v>117</v>
      </c>
      <c r="J119" s="834">
        <f>Jan!AJ200</f>
        <v>4</v>
      </c>
      <c r="K119" s="834"/>
      <c r="L119" s="1108">
        <f>Feb!AJ186</f>
        <v>4</v>
      </c>
      <c r="M119" s="834">
        <f>Mar!AJ179</f>
        <v>5</v>
      </c>
      <c r="N119" s="834">
        <f>Apr!AJ164</f>
        <v>4</v>
      </c>
      <c r="O119" s="834">
        <f>May!AJ169</f>
        <v>1</v>
      </c>
      <c r="P119" s="834">
        <f>Jun!AJ187</f>
        <v>1</v>
      </c>
      <c r="Q119" s="834">
        <f>Jul!AJ189</f>
        <v>0</v>
      </c>
      <c r="R119" s="834"/>
      <c r="S119" s="834">
        <f>Aug!AJ191</f>
        <v>0</v>
      </c>
      <c r="T119" s="1108">
        <f>Sep!AJ187</f>
        <v>2</v>
      </c>
      <c r="U119" s="834">
        <f>Oct!AJ177</f>
        <v>3</v>
      </c>
      <c r="V119" s="834">
        <f>Nov!AJ197</f>
        <v>2</v>
      </c>
      <c r="W119" s="834">
        <f>Dec!F184</f>
        <v>5</v>
      </c>
      <c r="X119" s="833">
        <f t="shared" si="56"/>
        <v>31</v>
      </c>
      <c r="Y119" s="833"/>
      <c r="Z119" s="1509" t="s">
        <v>565</v>
      </c>
      <c r="AA119" s="1509"/>
      <c r="AB119" s="1510"/>
      <c r="AC119" s="1509"/>
      <c r="AD119" s="1509"/>
      <c r="AE119" s="1511"/>
      <c r="AF119" s="1511"/>
      <c r="AH119" s="383"/>
      <c r="AK119" s="1481"/>
    </row>
    <row r="120" spans="9:37" ht="14.25">
      <c r="I120" s="839" t="s">
        <v>119</v>
      </c>
      <c r="J120" s="834">
        <f>Jan!AJ201</f>
        <v>0</v>
      </c>
      <c r="K120" s="834"/>
      <c r="L120" s="1108">
        <f>Feb!AJ187</f>
        <v>0</v>
      </c>
      <c r="M120" s="834">
        <f>Mar!AJ180</f>
        <v>0</v>
      </c>
      <c r="N120" s="834">
        <f>Apr!AJ165</f>
        <v>0</v>
      </c>
      <c r="O120" s="834">
        <f>May!AJ170</f>
        <v>0</v>
      </c>
      <c r="P120" s="834">
        <f>Jun!AJ188</f>
        <v>0</v>
      </c>
      <c r="Q120" s="834">
        <f>Jul!AJ190</f>
        <v>0</v>
      </c>
      <c r="R120" s="834"/>
      <c r="S120" s="834">
        <f>Aug!AJ192</f>
        <v>0</v>
      </c>
      <c r="T120" s="1108">
        <f>Sep!AJ188</f>
        <v>0</v>
      </c>
      <c r="U120" s="834">
        <f>Oct!AJ178</f>
        <v>0</v>
      </c>
      <c r="V120" s="834">
        <f>Nov!AJ198</f>
        <v>0</v>
      </c>
      <c r="W120" s="834">
        <f>Dec!AJ185</f>
        <v>0</v>
      </c>
      <c r="X120" s="833">
        <f t="shared" si="56"/>
        <v>0</v>
      </c>
      <c r="Y120" s="833"/>
      <c r="Z120" s="1509"/>
      <c r="AA120" s="1509"/>
      <c r="AB120" s="1510"/>
      <c r="AC120" s="1509"/>
      <c r="AD120" s="1509"/>
      <c r="AE120" s="1511"/>
      <c r="AF120" s="1511"/>
      <c r="AH120" s="383"/>
      <c r="AK120" s="1481"/>
    </row>
    <row r="121" spans="9:37" ht="14.25">
      <c r="I121" s="382" t="s">
        <v>123</v>
      </c>
      <c r="J121" s="834">
        <f>Jan!AJ202</f>
        <v>0</v>
      </c>
      <c r="K121" s="834"/>
      <c r="L121" s="1108">
        <f>Feb!AJ188</f>
        <v>0</v>
      </c>
      <c r="M121" s="834">
        <f>Mar!AJ181</f>
        <v>0</v>
      </c>
      <c r="N121" s="834">
        <f>Apr!AJ166</f>
        <v>0</v>
      </c>
      <c r="O121" s="834">
        <f>May!AJ171</f>
        <v>0</v>
      </c>
      <c r="P121" s="834">
        <f>Jun!AJ189</f>
        <v>0</v>
      </c>
      <c r="Q121" s="834">
        <f>Jul!AJ191</f>
        <v>0</v>
      </c>
      <c r="R121" s="834"/>
      <c r="S121" s="834">
        <f>Aug!AJ193</f>
        <v>0</v>
      </c>
      <c r="T121" s="1108">
        <f>Sep!AJ189</f>
        <v>0</v>
      </c>
      <c r="U121" s="834">
        <f>Oct!AJ179</f>
        <v>0</v>
      </c>
      <c r="V121" s="834">
        <f>Nov!AJ199</f>
        <v>0</v>
      </c>
      <c r="W121" s="834">
        <f>Dec!AJ186</f>
        <v>0</v>
      </c>
      <c r="X121" s="833">
        <f t="shared" si="56"/>
        <v>0</v>
      </c>
      <c r="Y121" s="833"/>
      <c r="Z121" s="1509"/>
      <c r="AA121" s="1509"/>
      <c r="AB121" s="1510"/>
      <c r="AC121" s="1509"/>
      <c r="AD121" s="1509"/>
      <c r="AE121" s="1511"/>
      <c r="AF121" s="1511"/>
      <c r="AH121" s="383"/>
      <c r="AK121" s="1481"/>
    </row>
    <row r="122" spans="10:37" ht="14.25">
      <c r="J122" s="1506">
        <f aca="true" t="shared" si="57" ref="J122:W122">SUM(J115:J121)</f>
        <v>4</v>
      </c>
      <c r="K122" s="1506"/>
      <c r="L122" s="1507">
        <f t="shared" si="57"/>
        <v>7</v>
      </c>
      <c r="M122" s="1506">
        <f t="shared" si="57"/>
        <v>5</v>
      </c>
      <c r="N122" s="1506">
        <f t="shared" si="57"/>
        <v>5</v>
      </c>
      <c r="O122" s="1506">
        <f t="shared" si="57"/>
        <v>1</v>
      </c>
      <c r="P122" s="1506">
        <f t="shared" si="57"/>
        <v>1</v>
      </c>
      <c r="Q122" s="1506">
        <f t="shared" si="57"/>
        <v>0</v>
      </c>
      <c r="R122" s="1506"/>
      <c r="S122" s="1506">
        <f t="shared" si="57"/>
        <v>0</v>
      </c>
      <c r="T122" s="1507">
        <f t="shared" si="57"/>
        <v>2</v>
      </c>
      <c r="U122" s="1506">
        <f t="shared" si="57"/>
        <v>4</v>
      </c>
      <c r="V122" s="1506">
        <f t="shared" si="57"/>
        <v>3</v>
      </c>
      <c r="W122" s="1506">
        <f t="shared" si="57"/>
        <v>7</v>
      </c>
      <c r="X122" s="1506">
        <f t="shared" si="56"/>
        <v>39</v>
      </c>
      <c r="Y122" s="382"/>
      <c r="Z122" s="1509"/>
      <c r="AA122" s="1509"/>
      <c r="AB122" s="1510"/>
      <c r="AC122" s="1509"/>
      <c r="AD122" s="1509"/>
      <c r="AE122" s="1511"/>
      <c r="AF122" s="1511"/>
      <c r="AH122" s="383"/>
      <c r="AK122" s="1481"/>
    </row>
    <row r="123" spans="11:37" ht="14.25">
      <c r="K123" s="383"/>
      <c r="L123" s="1481"/>
      <c r="R123" s="383"/>
      <c r="T123" s="1481"/>
      <c r="W123" s="383"/>
      <c r="X123" s="383"/>
      <c r="Y123" s="383"/>
      <c r="Z123" s="1509"/>
      <c r="AA123" s="1509"/>
      <c r="AB123" s="1510"/>
      <c r="AC123" s="1509"/>
      <c r="AD123" s="1509"/>
      <c r="AE123" s="1511"/>
      <c r="AF123" s="1511"/>
      <c r="AH123" s="383"/>
      <c r="AK123" s="1481"/>
    </row>
    <row r="124" spans="9:37" s="1407" customFormat="1" ht="18">
      <c r="I124" s="1503" t="s">
        <v>518</v>
      </c>
      <c r="J124" s="1503"/>
      <c r="K124" s="1503"/>
      <c r="L124" s="1503"/>
      <c r="M124" s="1503"/>
      <c r="N124" s="1503"/>
      <c r="O124" s="1503"/>
      <c r="P124" s="1503"/>
      <c r="Q124" s="1503"/>
      <c r="R124" s="1503"/>
      <c r="S124" s="1503"/>
      <c r="T124" s="1503"/>
      <c r="U124" s="1503"/>
      <c r="V124" s="1503"/>
      <c r="W124" s="1503"/>
      <c r="X124" s="1503"/>
      <c r="Y124" s="1503"/>
      <c r="Z124" s="1509"/>
      <c r="AA124" s="1509"/>
      <c r="AB124" s="1510"/>
      <c r="AC124" s="1509"/>
      <c r="AD124" s="1509"/>
      <c r="AE124" s="1509"/>
      <c r="AF124" s="1509"/>
      <c r="AK124" s="1504"/>
    </row>
    <row r="125" spans="9:37" s="1407" customFormat="1" ht="14.25">
      <c r="I125" s="1503"/>
      <c r="J125" s="833" t="s">
        <v>108</v>
      </c>
      <c r="K125" s="833"/>
      <c r="L125" s="833" t="s">
        <v>234</v>
      </c>
      <c r="M125" s="833" t="s">
        <v>140</v>
      </c>
      <c r="N125" s="833" t="s">
        <v>235</v>
      </c>
      <c r="O125" s="833" t="s">
        <v>153</v>
      </c>
      <c r="P125" s="833" t="s">
        <v>224</v>
      </c>
      <c r="Q125" s="833" t="s">
        <v>239</v>
      </c>
      <c r="R125" s="833"/>
      <c r="S125" s="833" t="s">
        <v>177</v>
      </c>
      <c r="T125" s="833" t="s">
        <v>236</v>
      </c>
      <c r="U125" s="833" t="s">
        <v>203</v>
      </c>
      <c r="V125" s="833" t="s">
        <v>188</v>
      </c>
      <c r="W125" s="833" t="s">
        <v>240</v>
      </c>
      <c r="X125" s="1503"/>
      <c r="Y125" s="1503"/>
      <c r="Z125" s="1509"/>
      <c r="AA125" s="1509"/>
      <c r="AB125" s="1510"/>
      <c r="AC125" s="1509"/>
      <c r="AD125" s="1509"/>
      <c r="AE125" s="1509"/>
      <c r="AF125" s="1509"/>
      <c r="AK125" s="1504"/>
    </row>
    <row r="126" spans="9:37" ht="14.25">
      <c r="I126" s="382" t="s">
        <v>126</v>
      </c>
      <c r="J126" s="834">
        <f aca="true" t="shared" si="58" ref="J126:J132">J104-J115</f>
        <v>5</v>
      </c>
      <c r="K126" s="834"/>
      <c r="L126" s="834">
        <f aca="true" t="shared" si="59" ref="L126:W126">L104-L115</f>
        <v>2</v>
      </c>
      <c r="M126" s="834">
        <f t="shared" si="59"/>
        <v>4</v>
      </c>
      <c r="N126" s="834">
        <f t="shared" si="59"/>
        <v>3</v>
      </c>
      <c r="O126" s="834">
        <f t="shared" si="59"/>
        <v>5</v>
      </c>
      <c r="P126" s="834">
        <f t="shared" si="59"/>
        <v>4</v>
      </c>
      <c r="Q126" s="834">
        <f t="shared" si="59"/>
        <v>5</v>
      </c>
      <c r="R126" s="834"/>
      <c r="S126" s="834">
        <f t="shared" si="59"/>
        <v>4</v>
      </c>
      <c r="T126" s="834">
        <f t="shared" si="59"/>
        <v>4</v>
      </c>
      <c r="U126" s="834">
        <f t="shared" si="59"/>
        <v>5</v>
      </c>
      <c r="V126" s="834">
        <f t="shared" si="59"/>
        <v>4</v>
      </c>
      <c r="W126" s="834">
        <f t="shared" si="59"/>
        <v>3</v>
      </c>
      <c r="X126" s="833">
        <f aca="true" t="shared" si="60" ref="X126:X133">SUM(J126:W126)</f>
        <v>48</v>
      </c>
      <c r="Y126" s="833"/>
      <c r="Z126" s="1509" t="s">
        <v>570</v>
      </c>
      <c r="AA126" s="1509"/>
      <c r="AB126" s="1510"/>
      <c r="AC126" s="1509"/>
      <c r="AD126" s="1509"/>
      <c r="AE126" s="1511"/>
      <c r="AF126" s="1511"/>
      <c r="AH126" s="383"/>
      <c r="AK126" s="1481"/>
    </row>
    <row r="127" spans="9:37" ht="14.25">
      <c r="I127" s="382" t="s">
        <v>109</v>
      </c>
      <c r="J127" s="834">
        <f t="shared" si="58"/>
        <v>5</v>
      </c>
      <c r="K127" s="834"/>
      <c r="L127" s="834">
        <f aca="true" t="shared" si="61" ref="L127:W127">L105-L116</f>
        <v>3</v>
      </c>
      <c r="M127" s="834">
        <f t="shared" si="61"/>
        <v>4</v>
      </c>
      <c r="N127" s="834">
        <f t="shared" si="61"/>
        <v>4</v>
      </c>
      <c r="O127" s="834">
        <f t="shared" si="61"/>
        <v>5</v>
      </c>
      <c r="P127" s="834">
        <f t="shared" si="61"/>
        <v>4</v>
      </c>
      <c r="Q127" s="834">
        <f t="shared" si="61"/>
        <v>4</v>
      </c>
      <c r="R127" s="834"/>
      <c r="S127" s="834">
        <f t="shared" si="61"/>
        <v>4</v>
      </c>
      <c r="T127" s="834">
        <f t="shared" si="61"/>
        <v>4</v>
      </c>
      <c r="U127" s="834">
        <f t="shared" si="61"/>
        <v>5</v>
      </c>
      <c r="V127" s="834">
        <f t="shared" si="61"/>
        <v>4</v>
      </c>
      <c r="W127" s="834">
        <f t="shared" si="61"/>
        <v>4</v>
      </c>
      <c r="X127" s="833">
        <f t="shared" si="60"/>
        <v>50</v>
      </c>
      <c r="Y127" s="833"/>
      <c r="Z127" s="1509" t="s">
        <v>98</v>
      </c>
      <c r="AA127" s="1509"/>
      <c r="AB127" s="1510"/>
      <c r="AC127" s="1509"/>
      <c r="AD127" s="1509"/>
      <c r="AE127" s="1511"/>
      <c r="AF127" s="1511"/>
      <c r="AH127" s="383"/>
      <c r="AK127" s="1481"/>
    </row>
    <row r="128" spans="9:37" ht="14.25">
      <c r="I128" s="839" t="s">
        <v>112</v>
      </c>
      <c r="J128" s="834">
        <f t="shared" si="58"/>
        <v>4</v>
      </c>
      <c r="K128" s="834"/>
      <c r="L128" s="834">
        <f aca="true" t="shared" si="62" ref="L128:W128">L106-L117</f>
        <v>4</v>
      </c>
      <c r="M128" s="834">
        <f t="shared" si="62"/>
        <v>5</v>
      </c>
      <c r="N128" s="834">
        <f t="shared" si="62"/>
        <v>4</v>
      </c>
      <c r="O128" s="834">
        <f t="shared" si="62"/>
        <v>4</v>
      </c>
      <c r="P128" s="834">
        <f t="shared" si="62"/>
        <v>4</v>
      </c>
      <c r="Q128" s="834">
        <f t="shared" si="62"/>
        <v>4</v>
      </c>
      <c r="R128" s="834"/>
      <c r="S128" s="834">
        <f t="shared" si="62"/>
        <v>5</v>
      </c>
      <c r="T128" s="834">
        <f t="shared" si="62"/>
        <v>4</v>
      </c>
      <c r="U128" s="834">
        <f t="shared" si="62"/>
        <v>4</v>
      </c>
      <c r="V128" s="834">
        <f t="shared" si="62"/>
        <v>5</v>
      </c>
      <c r="W128" s="834">
        <f t="shared" si="62"/>
        <v>4</v>
      </c>
      <c r="X128" s="833">
        <f t="shared" si="60"/>
        <v>51</v>
      </c>
      <c r="Y128" s="833"/>
      <c r="Z128" s="1509" t="s">
        <v>524</v>
      </c>
      <c r="AA128" s="1509"/>
      <c r="AB128" s="1510"/>
      <c r="AC128" s="1509"/>
      <c r="AD128" s="1509"/>
      <c r="AE128" s="1511"/>
      <c r="AF128" s="1511"/>
      <c r="AH128" s="383"/>
      <c r="AK128" s="1481"/>
    </row>
    <row r="129" spans="9:37" ht="14.25">
      <c r="I129" s="382" t="s">
        <v>115</v>
      </c>
      <c r="J129" s="834">
        <f t="shared" si="58"/>
        <v>4</v>
      </c>
      <c r="K129" s="834"/>
      <c r="L129" s="834">
        <f aca="true" t="shared" si="63" ref="L129:W129">L107-L118</f>
        <v>4</v>
      </c>
      <c r="M129" s="834">
        <f t="shared" si="63"/>
        <v>5</v>
      </c>
      <c r="N129" s="834">
        <f t="shared" si="63"/>
        <v>4</v>
      </c>
      <c r="O129" s="834">
        <f t="shared" si="63"/>
        <v>4</v>
      </c>
      <c r="P129" s="834">
        <f t="shared" si="63"/>
        <v>5</v>
      </c>
      <c r="Q129" s="834">
        <f t="shared" si="63"/>
        <v>4</v>
      </c>
      <c r="R129" s="834"/>
      <c r="S129" s="834">
        <f t="shared" si="63"/>
        <v>5</v>
      </c>
      <c r="T129" s="834">
        <f t="shared" si="63"/>
        <v>4</v>
      </c>
      <c r="U129" s="834">
        <f t="shared" si="63"/>
        <v>4</v>
      </c>
      <c r="V129" s="834">
        <f t="shared" si="63"/>
        <v>5</v>
      </c>
      <c r="W129" s="834">
        <f t="shared" si="63"/>
        <v>4</v>
      </c>
      <c r="X129" s="833">
        <f t="shared" si="60"/>
        <v>52</v>
      </c>
      <c r="Y129" s="833"/>
      <c r="Z129" s="1509" t="s">
        <v>98</v>
      </c>
      <c r="AA129" s="1509"/>
      <c r="AB129" s="1510"/>
      <c r="AC129" s="1509"/>
      <c r="AD129" s="1509"/>
      <c r="AE129" s="1511"/>
      <c r="AF129" s="1511"/>
      <c r="AH129" s="383"/>
      <c r="AK129" s="1481"/>
    </row>
    <row r="130" spans="9:37" ht="14.25">
      <c r="I130" s="382" t="s">
        <v>117</v>
      </c>
      <c r="J130" s="834">
        <f t="shared" si="58"/>
        <v>4</v>
      </c>
      <c r="K130" s="834"/>
      <c r="L130" s="834">
        <f aca="true" t="shared" si="64" ref="L130:W130">L108-L119</f>
        <v>4</v>
      </c>
      <c r="M130" s="834">
        <f t="shared" si="64"/>
        <v>5</v>
      </c>
      <c r="N130" s="834">
        <f t="shared" si="64"/>
        <v>4</v>
      </c>
      <c r="O130" s="834">
        <f t="shared" si="64"/>
        <v>4</v>
      </c>
      <c r="P130" s="834">
        <f t="shared" si="64"/>
        <v>5</v>
      </c>
      <c r="Q130" s="834">
        <f t="shared" si="64"/>
        <v>4</v>
      </c>
      <c r="R130" s="834"/>
      <c r="S130" s="834">
        <f t="shared" si="64"/>
        <v>4</v>
      </c>
      <c r="T130" s="834">
        <f t="shared" si="64"/>
        <v>5</v>
      </c>
      <c r="U130" s="834">
        <f t="shared" si="64"/>
        <v>4</v>
      </c>
      <c r="V130" s="834">
        <f t="shared" si="64"/>
        <v>4</v>
      </c>
      <c r="W130" s="834">
        <f t="shared" si="64"/>
        <v>5</v>
      </c>
      <c r="X130" s="833">
        <f t="shared" si="60"/>
        <v>52</v>
      </c>
      <c r="Y130" s="833"/>
      <c r="Z130" s="1509" t="s">
        <v>523</v>
      </c>
      <c r="AA130" s="1509"/>
      <c r="AB130" s="1510"/>
      <c r="AC130" s="1509"/>
      <c r="AD130" s="1509"/>
      <c r="AE130" s="1511"/>
      <c r="AF130" s="1511"/>
      <c r="AH130" s="383"/>
      <c r="AK130" s="1481"/>
    </row>
    <row r="131" spans="9:37" ht="14.25">
      <c r="I131" s="839" t="s">
        <v>119</v>
      </c>
      <c r="J131" s="834">
        <f t="shared" si="58"/>
        <v>8</v>
      </c>
      <c r="K131" s="834"/>
      <c r="L131" s="834">
        <f aca="true" t="shared" si="65" ref="L131:W131">L109-L120</f>
        <v>6</v>
      </c>
      <c r="M131" s="834">
        <f t="shared" si="65"/>
        <v>8</v>
      </c>
      <c r="N131" s="834">
        <f t="shared" si="65"/>
        <v>10</v>
      </c>
      <c r="O131" s="834">
        <f t="shared" si="65"/>
        <v>8</v>
      </c>
      <c r="P131" s="834">
        <f t="shared" si="65"/>
        <v>7</v>
      </c>
      <c r="Q131" s="834">
        <f t="shared" si="65"/>
        <v>11</v>
      </c>
      <c r="R131" s="834"/>
      <c r="S131" s="834">
        <f t="shared" si="65"/>
        <v>7</v>
      </c>
      <c r="T131" s="834">
        <f t="shared" si="65"/>
        <v>9</v>
      </c>
      <c r="U131" s="834">
        <f t="shared" si="65"/>
        <v>7</v>
      </c>
      <c r="V131" s="834">
        <f t="shared" si="65"/>
        <v>7</v>
      </c>
      <c r="W131" s="834">
        <f t="shared" si="65"/>
        <v>9</v>
      </c>
      <c r="X131" s="833">
        <f t="shared" si="60"/>
        <v>97</v>
      </c>
      <c r="Y131" s="833"/>
      <c r="Z131" s="1509" t="s">
        <v>525</v>
      </c>
      <c r="AA131" s="1509"/>
      <c r="AB131" s="1510"/>
      <c r="AC131" s="1509"/>
      <c r="AD131" s="1509"/>
      <c r="AE131" s="1511"/>
      <c r="AF131" s="1511"/>
      <c r="AH131" s="383"/>
      <c r="AK131" s="1481"/>
    </row>
    <row r="132" spans="9:37" ht="14.25">
      <c r="I132" s="382" t="s">
        <v>123</v>
      </c>
      <c r="J132" s="834">
        <f t="shared" si="58"/>
        <v>4</v>
      </c>
      <c r="K132" s="834"/>
      <c r="L132" s="834">
        <f aca="true" t="shared" si="66" ref="L132:W132">L110-L121</f>
        <v>5</v>
      </c>
      <c r="M132" s="834">
        <f t="shared" si="66"/>
        <v>4</v>
      </c>
      <c r="N132" s="834">
        <f t="shared" si="66"/>
        <v>5</v>
      </c>
      <c r="O132" s="834">
        <f t="shared" si="66"/>
        <v>5</v>
      </c>
      <c r="P132" s="834">
        <f t="shared" si="66"/>
        <v>5</v>
      </c>
      <c r="Q132" s="834">
        <f t="shared" si="66"/>
        <v>6</v>
      </c>
      <c r="R132" s="834"/>
      <c r="S132" s="834">
        <f t="shared" si="66"/>
        <v>5</v>
      </c>
      <c r="T132" s="834">
        <f t="shared" si="66"/>
        <v>4</v>
      </c>
      <c r="U132" s="834">
        <f t="shared" si="66"/>
        <v>5</v>
      </c>
      <c r="V132" s="834">
        <f t="shared" si="66"/>
        <v>4</v>
      </c>
      <c r="W132" s="834">
        <f t="shared" si="66"/>
        <v>5</v>
      </c>
      <c r="X132" s="833">
        <f t="shared" si="60"/>
        <v>57</v>
      </c>
      <c r="Y132" s="833"/>
      <c r="Z132" s="1509" t="s">
        <v>526</v>
      </c>
      <c r="AA132" s="1509"/>
      <c r="AB132" s="1510"/>
      <c r="AC132" s="1509"/>
      <c r="AD132" s="1509"/>
      <c r="AE132" s="1511"/>
      <c r="AF132" s="1511"/>
      <c r="AH132" s="383"/>
      <c r="AK132" s="1481"/>
    </row>
    <row r="133" spans="10:37" ht="14.25">
      <c r="J133" s="1506">
        <f aca="true" t="shared" si="67" ref="J133:W133">SUM(J126:J132)</f>
        <v>34</v>
      </c>
      <c r="K133" s="1506"/>
      <c r="L133" s="1506">
        <f t="shared" si="67"/>
        <v>28</v>
      </c>
      <c r="M133" s="1506">
        <f t="shared" si="67"/>
        <v>35</v>
      </c>
      <c r="N133" s="1506">
        <f t="shared" si="67"/>
        <v>34</v>
      </c>
      <c r="O133" s="1506">
        <f t="shared" si="67"/>
        <v>35</v>
      </c>
      <c r="P133" s="1506">
        <f t="shared" si="67"/>
        <v>34</v>
      </c>
      <c r="Q133" s="1506">
        <f t="shared" si="67"/>
        <v>38</v>
      </c>
      <c r="R133" s="1506"/>
      <c r="S133" s="1506">
        <f t="shared" si="67"/>
        <v>34</v>
      </c>
      <c r="T133" s="1506">
        <f t="shared" si="67"/>
        <v>34</v>
      </c>
      <c r="U133" s="1506">
        <f t="shared" si="67"/>
        <v>34</v>
      </c>
      <c r="V133" s="1506">
        <f t="shared" si="67"/>
        <v>33</v>
      </c>
      <c r="W133" s="1506">
        <f t="shared" si="67"/>
        <v>34</v>
      </c>
      <c r="X133" s="1506">
        <f t="shared" si="60"/>
        <v>407</v>
      </c>
      <c r="Y133" s="382"/>
      <c r="Z133" s="1509"/>
      <c r="AA133" s="1509"/>
      <c r="AB133" s="1510"/>
      <c r="AC133" s="1509"/>
      <c r="AD133" s="1509"/>
      <c r="AE133" s="1511"/>
      <c r="AF133" s="1511"/>
      <c r="AH133" s="383"/>
      <c r="AK133" s="1481"/>
    </row>
    <row r="134" spans="11:37" ht="14.25">
      <c r="K134" s="383"/>
      <c r="L134" s="1481"/>
      <c r="R134" s="383"/>
      <c r="T134" s="1481"/>
      <c r="W134" s="383"/>
      <c r="X134" s="383"/>
      <c r="Y134" s="383"/>
      <c r="Z134" s="1509"/>
      <c r="AA134" s="1509"/>
      <c r="AB134" s="1510"/>
      <c r="AC134" s="1509"/>
      <c r="AD134" s="1509"/>
      <c r="AE134" s="1511"/>
      <c r="AF134" s="1511"/>
      <c r="AH134" s="383"/>
      <c r="AK134" s="1481"/>
    </row>
    <row r="135" spans="9:37" ht="18">
      <c r="I135" s="1512" t="s">
        <v>519</v>
      </c>
      <c r="J135" s="1512"/>
      <c r="K135" s="1512"/>
      <c r="L135" s="1512"/>
      <c r="M135" s="1512"/>
      <c r="N135" s="1512"/>
      <c r="O135" s="1512"/>
      <c r="P135" s="1512"/>
      <c r="Q135" s="1512"/>
      <c r="R135" s="1512"/>
      <c r="S135" s="1512"/>
      <c r="T135" s="1512"/>
      <c r="U135" s="1512"/>
      <c r="V135" s="1512"/>
      <c r="W135" s="1512"/>
      <c r="X135" s="1512"/>
      <c r="Y135" s="1512"/>
      <c r="Z135" s="1509"/>
      <c r="AA135" s="1509"/>
      <c r="AB135" s="1510"/>
      <c r="AC135" s="1509"/>
      <c r="AD135" s="1509"/>
      <c r="AE135" s="1511"/>
      <c r="AF135" s="1511"/>
      <c r="AH135" s="383"/>
      <c r="AK135" s="1481"/>
    </row>
    <row r="136" spans="9:37" ht="14.25">
      <c r="I136" s="1513"/>
      <c r="J136" s="833" t="s">
        <v>108</v>
      </c>
      <c r="K136" s="833"/>
      <c r="L136" s="1111" t="s">
        <v>234</v>
      </c>
      <c r="M136" s="833" t="s">
        <v>140</v>
      </c>
      <c r="N136" s="833" t="s">
        <v>235</v>
      </c>
      <c r="O136" s="833" t="s">
        <v>153</v>
      </c>
      <c r="P136" s="833" t="s">
        <v>224</v>
      </c>
      <c r="Q136" s="833" t="s">
        <v>239</v>
      </c>
      <c r="R136" s="833"/>
      <c r="S136" s="833" t="s">
        <v>177</v>
      </c>
      <c r="T136" s="833" t="s">
        <v>236</v>
      </c>
      <c r="U136" s="833" t="s">
        <v>203</v>
      </c>
      <c r="V136" s="833" t="s">
        <v>188</v>
      </c>
      <c r="W136" s="833" t="s">
        <v>240</v>
      </c>
      <c r="X136" s="1513"/>
      <c r="Y136" s="1513"/>
      <c r="Z136" s="1509"/>
      <c r="AA136" s="1509"/>
      <c r="AB136" s="1510"/>
      <c r="AC136" s="1509"/>
      <c r="AD136" s="1509"/>
      <c r="AE136" s="1511"/>
      <c r="AF136" s="1511"/>
      <c r="AH136" s="383"/>
      <c r="AK136" s="1481"/>
    </row>
    <row r="137" spans="9:37" ht="14.25">
      <c r="I137" s="382" t="s">
        <v>126</v>
      </c>
      <c r="J137" s="834">
        <v>5</v>
      </c>
      <c r="K137" s="834"/>
      <c r="L137" s="1108">
        <v>4</v>
      </c>
      <c r="M137" s="834">
        <v>4</v>
      </c>
      <c r="N137" s="834">
        <v>4</v>
      </c>
      <c r="O137" s="834">
        <v>5</v>
      </c>
      <c r="P137" s="834">
        <v>4</v>
      </c>
      <c r="Q137" s="834">
        <v>5</v>
      </c>
      <c r="R137" s="834"/>
      <c r="S137" s="834">
        <v>4</v>
      </c>
      <c r="T137" s="1108">
        <v>4</v>
      </c>
      <c r="U137" s="834">
        <v>5</v>
      </c>
      <c r="V137" s="834">
        <v>4</v>
      </c>
      <c r="W137" s="834">
        <v>4</v>
      </c>
      <c r="X137" s="833">
        <f aca="true" t="shared" si="68" ref="X137:X143">SUM(J137:W137)</f>
        <v>52</v>
      </c>
      <c r="Y137" s="833"/>
      <c r="Z137" s="1509"/>
      <c r="AA137" s="1509"/>
      <c r="AB137" s="1510"/>
      <c r="AC137" s="1509"/>
      <c r="AD137" s="1509"/>
      <c r="AE137" s="1511"/>
      <c r="AF137" s="1511"/>
      <c r="AH137" s="383"/>
      <c r="AK137" s="1481"/>
    </row>
    <row r="138" spans="9:37" ht="14.25">
      <c r="I138" s="382" t="s">
        <v>109</v>
      </c>
      <c r="J138" s="834">
        <v>5</v>
      </c>
      <c r="K138" s="834"/>
      <c r="L138" s="1108">
        <v>4</v>
      </c>
      <c r="M138" s="834">
        <v>4</v>
      </c>
      <c r="N138" s="834">
        <v>4</v>
      </c>
      <c r="O138" s="834">
        <v>5</v>
      </c>
      <c r="P138" s="834">
        <v>4</v>
      </c>
      <c r="Q138" s="834">
        <v>4</v>
      </c>
      <c r="R138" s="834"/>
      <c r="S138" s="834">
        <v>5</v>
      </c>
      <c r="T138" s="1108">
        <v>4</v>
      </c>
      <c r="U138" s="834">
        <v>5</v>
      </c>
      <c r="V138" s="834">
        <v>4</v>
      </c>
      <c r="W138" s="834">
        <v>4</v>
      </c>
      <c r="X138" s="833">
        <f t="shared" si="68"/>
        <v>52</v>
      </c>
      <c r="Y138" s="833"/>
      <c r="Z138" s="1509"/>
      <c r="AA138" s="1509"/>
      <c r="AB138" s="1510"/>
      <c r="AC138" s="1509"/>
      <c r="AD138" s="1509"/>
      <c r="AE138" s="1511"/>
      <c r="AF138" s="1511"/>
      <c r="AH138" s="383"/>
      <c r="AK138" s="1481"/>
    </row>
    <row r="139" spans="9:37" ht="14.25">
      <c r="I139" s="839" t="s">
        <v>112</v>
      </c>
      <c r="J139" s="834">
        <v>4</v>
      </c>
      <c r="K139" s="834"/>
      <c r="L139" s="1108">
        <v>4</v>
      </c>
      <c r="M139" s="834">
        <v>5</v>
      </c>
      <c r="N139" s="834">
        <v>4</v>
      </c>
      <c r="O139" s="834">
        <v>5</v>
      </c>
      <c r="P139" s="834">
        <v>4</v>
      </c>
      <c r="Q139" s="834">
        <v>4</v>
      </c>
      <c r="R139" s="834"/>
      <c r="S139" s="834">
        <v>5</v>
      </c>
      <c r="T139" s="1108">
        <v>4</v>
      </c>
      <c r="U139" s="834">
        <v>4</v>
      </c>
      <c r="V139" s="834">
        <v>5</v>
      </c>
      <c r="W139" s="834">
        <v>4</v>
      </c>
      <c r="X139" s="833">
        <f t="shared" si="68"/>
        <v>52</v>
      </c>
      <c r="Y139" s="833"/>
      <c r="Z139" s="1509"/>
      <c r="AA139" s="1509"/>
      <c r="AB139" s="1510"/>
      <c r="AC139" s="1509"/>
      <c r="AD139" s="1509"/>
      <c r="AE139" s="1511"/>
      <c r="AF139" s="1511"/>
      <c r="AH139" s="383"/>
      <c r="AK139" s="1481"/>
    </row>
    <row r="140" spans="9:37" ht="14.25">
      <c r="I140" s="835" t="s">
        <v>115</v>
      </c>
      <c r="J140" s="834">
        <v>4</v>
      </c>
      <c r="K140" s="834"/>
      <c r="L140" s="1108">
        <v>4</v>
      </c>
      <c r="M140" s="834">
        <v>5</v>
      </c>
      <c r="N140" s="834">
        <v>4</v>
      </c>
      <c r="O140" s="834">
        <v>4</v>
      </c>
      <c r="P140" s="834">
        <v>5</v>
      </c>
      <c r="Q140" s="834">
        <v>4</v>
      </c>
      <c r="R140" s="834"/>
      <c r="S140" s="834">
        <v>5</v>
      </c>
      <c r="T140" s="1108">
        <v>4</v>
      </c>
      <c r="U140" s="834">
        <v>4</v>
      </c>
      <c r="V140" s="834">
        <v>5</v>
      </c>
      <c r="W140" s="834">
        <v>4</v>
      </c>
      <c r="X140" s="1111">
        <f t="shared" si="68"/>
        <v>52</v>
      </c>
      <c r="Y140" s="1111"/>
      <c r="Z140" s="1509"/>
      <c r="AA140" s="1509"/>
      <c r="AB140" s="1510"/>
      <c r="AC140" s="1509"/>
      <c r="AD140" s="1509"/>
      <c r="AE140" s="1511"/>
      <c r="AF140" s="1511"/>
      <c r="AH140" s="383"/>
      <c r="AK140" s="1481"/>
    </row>
    <row r="141" spans="9:37" ht="14.25">
      <c r="I141" s="382" t="s">
        <v>117</v>
      </c>
      <c r="J141" s="834">
        <v>4</v>
      </c>
      <c r="K141" s="834"/>
      <c r="L141" s="1108">
        <v>4</v>
      </c>
      <c r="M141" s="834">
        <v>5</v>
      </c>
      <c r="N141" s="834">
        <v>4</v>
      </c>
      <c r="O141" s="834">
        <v>4</v>
      </c>
      <c r="P141" s="834">
        <v>5</v>
      </c>
      <c r="Q141" s="834">
        <v>4</v>
      </c>
      <c r="R141" s="834"/>
      <c r="S141" s="834">
        <v>4</v>
      </c>
      <c r="T141" s="1108">
        <v>5</v>
      </c>
      <c r="U141" s="834">
        <v>4</v>
      </c>
      <c r="V141" s="834">
        <v>4</v>
      </c>
      <c r="W141" s="834">
        <v>5</v>
      </c>
      <c r="X141" s="833">
        <f t="shared" si="68"/>
        <v>52</v>
      </c>
      <c r="Y141" s="833"/>
      <c r="Z141" s="1509"/>
      <c r="AA141" s="1509"/>
      <c r="AB141" s="1510"/>
      <c r="AC141" s="1509"/>
      <c r="AD141" s="1509"/>
      <c r="AE141" s="1511"/>
      <c r="AF141" s="1511"/>
      <c r="AH141" s="383"/>
      <c r="AK141" s="1481"/>
    </row>
    <row r="142" spans="9:37" ht="14.25">
      <c r="I142" s="839" t="s">
        <v>119</v>
      </c>
      <c r="J142" s="834">
        <v>4</v>
      </c>
      <c r="K142" s="834"/>
      <c r="L142" s="1108">
        <v>4</v>
      </c>
      <c r="M142" s="834">
        <v>4</v>
      </c>
      <c r="N142" s="834">
        <v>5</v>
      </c>
      <c r="O142" s="834">
        <v>4</v>
      </c>
      <c r="P142" s="834">
        <v>4</v>
      </c>
      <c r="Q142" s="834">
        <v>5</v>
      </c>
      <c r="R142" s="834"/>
      <c r="S142" s="834">
        <v>4</v>
      </c>
      <c r="T142" s="1108">
        <v>5</v>
      </c>
      <c r="U142" s="834">
        <v>4</v>
      </c>
      <c r="V142" s="834">
        <v>4</v>
      </c>
      <c r="W142" s="834">
        <v>5</v>
      </c>
      <c r="X142" s="833">
        <f t="shared" si="68"/>
        <v>52</v>
      </c>
      <c r="Y142" s="833"/>
      <c r="Z142" s="1509"/>
      <c r="AA142" s="1509"/>
      <c r="AB142" s="1510"/>
      <c r="AC142" s="1509"/>
      <c r="AD142" s="1509"/>
      <c r="AE142" s="1511"/>
      <c r="AF142" s="1511"/>
      <c r="AH142" s="383"/>
      <c r="AK142" s="1481"/>
    </row>
    <row r="143" spans="9:37" ht="14.25">
      <c r="I143" s="382" t="s">
        <v>123</v>
      </c>
      <c r="J143" s="834">
        <v>5</v>
      </c>
      <c r="K143" s="834"/>
      <c r="L143" s="1108">
        <v>4</v>
      </c>
      <c r="M143" s="834">
        <v>4</v>
      </c>
      <c r="N143" s="834">
        <v>5</v>
      </c>
      <c r="O143" s="834">
        <v>4</v>
      </c>
      <c r="P143" s="834">
        <v>4</v>
      </c>
      <c r="Q143" s="834">
        <v>5</v>
      </c>
      <c r="R143" s="834"/>
      <c r="S143" s="834">
        <v>4</v>
      </c>
      <c r="T143" s="1108">
        <v>4</v>
      </c>
      <c r="U143" s="834">
        <v>5</v>
      </c>
      <c r="V143" s="834">
        <v>4</v>
      </c>
      <c r="W143" s="834">
        <v>5</v>
      </c>
      <c r="X143" s="833">
        <f t="shared" si="68"/>
        <v>53</v>
      </c>
      <c r="Y143" s="833"/>
      <c r="Z143" s="1509"/>
      <c r="AA143" s="1509"/>
      <c r="AB143" s="1510"/>
      <c r="AC143" s="1509"/>
      <c r="AD143" s="1509"/>
      <c r="AE143" s="1511"/>
      <c r="AF143" s="1511"/>
      <c r="AH143" s="383"/>
      <c r="AK143" s="1481"/>
    </row>
    <row r="144" spans="10:37" ht="14.25">
      <c r="J144" s="1506">
        <f>SUM(J137:J143)</f>
        <v>31</v>
      </c>
      <c r="K144" s="1506"/>
      <c r="L144" s="1514">
        <f aca="true" t="shared" si="69" ref="L144:X144">SUM(L137:L143)</f>
        <v>28</v>
      </c>
      <c r="M144" s="1506">
        <f t="shared" si="69"/>
        <v>31</v>
      </c>
      <c r="N144" s="1506">
        <f t="shared" si="69"/>
        <v>30</v>
      </c>
      <c r="O144" s="1506">
        <f t="shared" si="69"/>
        <v>31</v>
      </c>
      <c r="P144" s="1506">
        <f t="shared" si="69"/>
        <v>30</v>
      </c>
      <c r="Q144" s="1506">
        <f t="shared" si="69"/>
        <v>31</v>
      </c>
      <c r="R144" s="1506"/>
      <c r="S144" s="1506">
        <f t="shared" si="69"/>
        <v>31</v>
      </c>
      <c r="T144" s="1506">
        <f t="shared" si="69"/>
        <v>30</v>
      </c>
      <c r="U144" s="1506">
        <f t="shared" si="69"/>
        <v>31</v>
      </c>
      <c r="V144" s="1506">
        <f t="shared" si="69"/>
        <v>30</v>
      </c>
      <c r="W144" s="1506">
        <f t="shared" si="69"/>
        <v>31</v>
      </c>
      <c r="X144" s="1506">
        <f t="shared" si="69"/>
        <v>365</v>
      </c>
      <c r="Y144" s="382"/>
      <c r="Z144" s="1515"/>
      <c r="AA144" s="1509"/>
      <c r="AB144" s="1510"/>
      <c r="AC144" s="1509"/>
      <c r="AD144" s="1509"/>
      <c r="AE144" s="1511"/>
      <c r="AF144" s="1511"/>
      <c r="AH144" s="383"/>
      <c r="AK144" s="1481"/>
    </row>
    <row r="145" spans="10:37" ht="14.25">
      <c r="J145" s="382"/>
      <c r="K145" s="382"/>
      <c r="L145" s="382"/>
      <c r="M145" s="382"/>
      <c r="N145" s="382"/>
      <c r="O145" s="382"/>
      <c r="P145" s="382"/>
      <c r="Q145" s="382"/>
      <c r="R145" s="382"/>
      <c r="S145" s="382"/>
      <c r="T145" s="382"/>
      <c r="U145" s="382"/>
      <c r="V145" s="382"/>
      <c r="W145" s="382"/>
      <c r="X145" s="382"/>
      <c r="Y145" s="382"/>
      <c r="Z145" s="1509"/>
      <c r="AA145" s="1509"/>
      <c r="AB145" s="1510"/>
      <c r="AC145" s="1509"/>
      <c r="AD145" s="1509"/>
      <c r="AE145" s="1511"/>
      <c r="AF145" s="1511"/>
      <c r="AH145" s="383"/>
      <c r="AK145" s="1481"/>
    </row>
    <row r="146" spans="9:37" ht="18">
      <c r="I146" s="1512" t="s">
        <v>520</v>
      </c>
      <c r="J146" s="1512"/>
      <c r="K146" s="1512"/>
      <c r="L146" s="1512"/>
      <c r="M146" s="1512"/>
      <c r="N146" s="1512"/>
      <c r="O146" s="1512"/>
      <c r="P146" s="1512"/>
      <c r="Q146" s="1512"/>
      <c r="R146" s="1512"/>
      <c r="S146" s="1512"/>
      <c r="T146" s="1512"/>
      <c r="U146" s="1512"/>
      <c r="V146" s="1512"/>
      <c r="W146" s="1512"/>
      <c r="X146" s="1512"/>
      <c r="Y146" s="1512"/>
      <c r="Z146" s="1509"/>
      <c r="AA146" s="1509"/>
      <c r="AB146" s="1510"/>
      <c r="AC146" s="1509"/>
      <c r="AD146" s="1509"/>
      <c r="AE146" s="1511"/>
      <c r="AF146" s="1511"/>
      <c r="AH146" s="383"/>
      <c r="AK146" s="1481"/>
    </row>
    <row r="147" spans="9:37" ht="14.25">
      <c r="I147" s="1513"/>
      <c r="J147" s="833" t="s">
        <v>108</v>
      </c>
      <c r="K147" s="833"/>
      <c r="L147" s="833" t="s">
        <v>234</v>
      </c>
      <c r="M147" s="833" t="s">
        <v>140</v>
      </c>
      <c r="N147" s="833" t="s">
        <v>235</v>
      </c>
      <c r="O147" s="833" t="s">
        <v>153</v>
      </c>
      <c r="P147" s="833" t="s">
        <v>224</v>
      </c>
      <c r="Q147" s="833" t="s">
        <v>239</v>
      </c>
      <c r="R147" s="833"/>
      <c r="S147" s="833" t="s">
        <v>177</v>
      </c>
      <c r="T147" s="833" t="s">
        <v>236</v>
      </c>
      <c r="U147" s="833" t="s">
        <v>203</v>
      </c>
      <c r="V147" s="833" t="s">
        <v>188</v>
      </c>
      <c r="W147" s="833" t="s">
        <v>240</v>
      </c>
      <c r="X147" s="1513"/>
      <c r="Y147" s="1513"/>
      <c r="Z147" s="1509"/>
      <c r="AA147" s="1509"/>
      <c r="AB147" s="1510"/>
      <c r="AC147" s="1509"/>
      <c r="AD147" s="1509"/>
      <c r="AE147" s="1511"/>
      <c r="AF147" s="1511"/>
      <c r="AH147" s="383"/>
      <c r="AK147" s="1481"/>
    </row>
    <row r="148" spans="9:37" ht="14.25">
      <c r="I148" s="382" t="s">
        <v>126</v>
      </c>
      <c r="J148" s="834">
        <f>J137</f>
        <v>5</v>
      </c>
      <c r="K148" s="834"/>
      <c r="L148" s="834">
        <f aca="true" t="shared" si="70" ref="L148:V148">L137</f>
        <v>4</v>
      </c>
      <c r="M148" s="834">
        <f t="shared" si="70"/>
        <v>4</v>
      </c>
      <c r="N148" s="834">
        <f t="shared" si="70"/>
        <v>4</v>
      </c>
      <c r="O148" s="834">
        <f t="shared" si="70"/>
        <v>5</v>
      </c>
      <c r="P148" s="834">
        <f t="shared" si="70"/>
        <v>4</v>
      </c>
      <c r="Q148" s="834">
        <f t="shared" si="70"/>
        <v>5</v>
      </c>
      <c r="R148" s="834"/>
      <c r="S148" s="834">
        <f t="shared" si="70"/>
        <v>4</v>
      </c>
      <c r="T148" s="834">
        <f t="shared" si="70"/>
        <v>4</v>
      </c>
      <c r="U148" s="834">
        <f t="shared" si="70"/>
        <v>5</v>
      </c>
      <c r="V148" s="834">
        <f t="shared" si="70"/>
        <v>4</v>
      </c>
      <c r="W148" s="1516">
        <v>3</v>
      </c>
      <c r="X148" s="833">
        <f aca="true" t="shared" si="71" ref="X148:X154">SUM(J148:W148)</f>
        <v>51</v>
      </c>
      <c r="Y148" s="833"/>
      <c r="Z148" s="1509" t="s">
        <v>571</v>
      </c>
      <c r="AA148" s="1509"/>
      <c r="AB148" s="1510"/>
      <c r="AC148" s="1509"/>
      <c r="AD148" s="1509"/>
      <c r="AE148" s="1511"/>
      <c r="AF148" s="1511"/>
      <c r="AH148" s="383"/>
      <c r="AK148" s="1481"/>
    </row>
    <row r="149" spans="9:37" ht="14.25">
      <c r="I149" s="382" t="s">
        <v>109</v>
      </c>
      <c r="J149" s="834">
        <f>J138</f>
        <v>5</v>
      </c>
      <c r="K149" s="834"/>
      <c r="L149" s="834">
        <f aca="true" t="shared" si="72" ref="L149:W149">L138</f>
        <v>4</v>
      </c>
      <c r="M149" s="834">
        <f t="shared" si="72"/>
        <v>4</v>
      </c>
      <c r="N149" s="834">
        <f t="shared" si="72"/>
        <v>4</v>
      </c>
      <c r="O149" s="834">
        <f t="shared" si="72"/>
        <v>5</v>
      </c>
      <c r="P149" s="834">
        <f t="shared" si="72"/>
        <v>4</v>
      </c>
      <c r="Q149" s="834">
        <f t="shared" si="72"/>
        <v>4</v>
      </c>
      <c r="R149" s="834"/>
      <c r="S149" s="834">
        <f t="shared" si="72"/>
        <v>5</v>
      </c>
      <c r="T149" s="834">
        <f t="shared" si="72"/>
        <v>4</v>
      </c>
      <c r="U149" s="834">
        <f t="shared" si="72"/>
        <v>5</v>
      </c>
      <c r="V149" s="834">
        <f t="shared" si="72"/>
        <v>4</v>
      </c>
      <c r="W149" s="834">
        <f t="shared" si="72"/>
        <v>4</v>
      </c>
      <c r="X149" s="833">
        <f t="shared" si="71"/>
        <v>52</v>
      </c>
      <c r="Y149" s="833"/>
      <c r="Z149" s="1509"/>
      <c r="AA149" s="1509"/>
      <c r="AB149" s="1510"/>
      <c r="AC149" s="1509"/>
      <c r="AD149" s="1509"/>
      <c r="AE149" s="1511"/>
      <c r="AF149" s="1511"/>
      <c r="AH149" s="383"/>
      <c r="AK149" s="1481"/>
    </row>
    <row r="150" spans="9:37" ht="14.25">
      <c r="I150" s="839" t="s">
        <v>112</v>
      </c>
      <c r="J150" s="834">
        <f aca="true" t="shared" si="73" ref="J150:W150">J139</f>
        <v>4</v>
      </c>
      <c r="K150" s="834"/>
      <c r="L150" s="834">
        <f t="shared" si="73"/>
        <v>4</v>
      </c>
      <c r="M150" s="834">
        <f t="shared" si="73"/>
        <v>5</v>
      </c>
      <c r="N150" s="834">
        <f t="shared" si="73"/>
        <v>4</v>
      </c>
      <c r="O150" s="834">
        <f t="shared" si="73"/>
        <v>5</v>
      </c>
      <c r="P150" s="834">
        <f t="shared" si="73"/>
        <v>4</v>
      </c>
      <c r="Q150" s="834">
        <f t="shared" si="73"/>
        <v>4</v>
      </c>
      <c r="R150" s="834"/>
      <c r="S150" s="834">
        <f t="shared" si="73"/>
        <v>5</v>
      </c>
      <c r="T150" s="834">
        <f t="shared" si="73"/>
        <v>4</v>
      </c>
      <c r="U150" s="834">
        <f t="shared" si="73"/>
        <v>4</v>
      </c>
      <c r="V150" s="834">
        <f t="shared" si="73"/>
        <v>5</v>
      </c>
      <c r="W150" s="834">
        <f t="shared" si="73"/>
        <v>4</v>
      </c>
      <c r="X150" s="833">
        <f t="shared" si="71"/>
        <v>52</v>
      </c>
      <c r="Y150" s="833"/>
      <c r="Z150" s="1509"/>
      <c r="AA150" s="1509"/>
      <c r="AB150" s="1510"/>
      <c r="AC150" s="1509"/>
      <c r="AD150" s="1509"/>
      <c r="AE150" s="1511"/>
      <c r="AF150" s="1511"/>
      <c r="AH150" s="383"/>
      <c r="AK150" s="1481"/>
    </row>
    <row r="151" spans="9:37" ht="14.25">
      <c r="I151" s="835" t="s">
        <v>115</v>
      </c>
      <c r="J151" s="834">
        <f aca="true" t="shared" si="74" ref="J151:W151">J140</f>
        <v>4</v>
      </c>
      <c r="K151" s="834"/>
      <c r="L151" s="834">
        <f t="shared" si="74"/>
        <v>4</v>
      </c>
      <c r="M151" s="834">
        <f t="shared" si="74"/>
        <v>5</v>
      </c>
      <c r="N151" s="834">
        <f t="shared" si="74"/>
        <v>4</v>
      </c>
      <c r="O151" s="834">
        <f t="shared" si="74"/>
        <v>4</v>
      </c>
      <c r="P151" s="834">
        <f t="shared" si="74"/>
        <v>5</v>
      </c>
      <c r="Q151" s="834">
        <f t="shared" si="74"/>
        <v>4</v>
      </c>
      <c r="R151" s="834"/>
      <c r="S151" s="834">
        <f t="shared" si="74"/>
        <v>5</v>
      </c>
      <c r="T151" s="834">
        <f t="shared" si="74"/>
        <v>4</v>
      </c>
      <c r="U151" s="834">
        <f t="shared" si="74"/>
        <v>4</v>
      </c>
      <c r="V151" s="834">
        <f t="shared" si="74"/>
        <v>5</v>
      </c>
      <c r="W151" s="834">
        <f t="shared" si="74"/>
        <v>4</v>
      </c>
      <c r="X151" s="1111">
        <f t="shared" si="71"/>
        <v>52</v>
      </c>
      <c r="Y151" s="1111"/>
      <c r="Z151" s="1509"/>
      <c r="AA151" s="1509"/>
      <c r="AB151" s="1510"/>
      <c r="AC151" s="1509"/>
      <c r="AD151" s="1509"/>
      <c r="AE151" s="1511"/>
      <c r="AF151" s="1511"/>
      <c r="AH151" s="383"/>
      <c r="AK151" s="1481"/>
    </row>
    <row r="152" spans="9:37" ht="14.25">
      <c r="I152" s="382" t="s">
        <v>117</v>
      </c>
      <c r="J152" s="834">
        <f aca="true" t="shared" si="75" ref="J152:W152">J141</f>
        <v>4</v>
      </c>
      <c r="K152" s="834"/>
      <c r="L152" s="834">
        <f t="shared" si="75"/>
        <v>4</v>
      </c>
      <c r="M152" s="834">
        <f t="shared" si="75"/>
        <v>5</v>
      </c>
      <c r="N152" s="834">
        <f t="shared" si="75"/>
        <v>4</v>
      </c>
      <c r="O152" s="834">
        <f t="shared" si="75"/>
        <v>4</v>
      </c>
      <c r="P152" s="834">
        <f t="shared" si="75"/>
        <v>5</v>
      </c>
      <c r="Q152" s="834">
        <f t="shared" si="75"/>
        <v>4</v>
      </c>
      <c r="R152" s="834"/>
      <c r="S152" s="834">
        <f t="shared" si="75"/>
        <v>4</v>
      </c>
      <c r="T152" s="834">
        <f t="shared" si="75"/>
        <v>5</v>
      </c>
      <c r="U152" s="834">
        <f t="shared" si="75"/>
        <v>4</v>
      </c>
      <c r="V152" s="834">
        <f t="shared" si="75"/>
        <v>4</v>
      </c>
      <c r="W152" s="834">
        <f t="shared" si="75"/>
        <v>5</v>
      </c>
      <c r="X152" s="833">
        <f t="shared" si="71"/>
        <v>52</v>
      </c>
      <c r="Y152" s="833"/>
      <c r="Z152" s="1509"/>
      <c r="AA152" s="1509"/>
      <c r="AB152" s="1510"/>
      <c r="AC152" s="1509"/>
      <c r="AD152" s="1509"/>
      <c r="AE152" s="1511"/>
      <c r="AF152" s="1511"/>
      <c r="AH152" s="383"/>
      <c r="AK152" s="1481"/>
    </row>
    <row r="153" spans="9:37" ht="14.25">
      <c r="I153" s="839" t="s">
        <v>119</v>
      </c>
      <c r="J153" s="834">
        <f>J142*2</f>
        <v>8</v>
      </c>
      <c r="K153" s="834"/>
      <c r="L153" s="834">
        <f aca="true" t="shared" si="76" ref="L153:W153">L142*2</f>
        <v>8</v>
      </c>
      <c r="M153" s="834">
        <f t="shared" si="76"/>
        <v>8</v>
      </c>
      <c r="N153" s="834">
        <f t="shared" si="76"/>
        <v>10</v>
      </c>
      <c r="O153" s="834">
        <f t="shared" si="76"/>
        <v>8</v>
      </c>
      <c r="P153" s="834">
        <f t="shared" si="76"/>
        <v>8</v>
      </c>
      <c r="Q153" s="834">
        <f t="shared" si="76"/>
        <v>10</v>
      </c>
      <c r="R153" s="834"/>
      <c r="S153" s="834">
        <f t="shared" si="76"/>
        <v>8</v>
      </c>
      <c r="T153" s="834">
        <f t="shared" si="76"/>
        <v>10</v>
      </c>
      <c r="U153" s="834">
        <f t="shared" si="76"/>
        <v>8</v>
      </c>
      <c r="V153" s="1516">
        <f t="shared" si="76"/>
        <v>8</v>
      </c>
      <c r="W153" s="834">
        <f t="shared" si="76"/>
        <v>10</v>
      </c>
      <c r="X153" s="833">
        <f t="shared" si="71"/>
        <v>104</v>
      </c>
      <c r="Y153" s="833"/>
      <c r="Z153" s="1509"/>
      <c r="AA153" s="1509"/>
      <c r="AB153" s="1510"/>
      <c r="AC153" s="1509"/>
      <c r="AD153" s="1509"/>
      <c r="AE153" s="1511"/>
      <c r="AF153" s="1511"/>
      <c r="AH153" s="383"/>
      <c r="AK153" s="1481"/>
    </row>
    <row r="154" spans="9:37" ht="14.25">
      <c r="I154" s="382" t="s">
        <v>123</v>
      </c>
      <c r="J154" s="834">
        <f>J143</f>
        <v>5</v>
      </c>
      <c r="K154" s="834"/>
      <c r="L154" s="834">
        <f aca="true" t="shared" si="77" ref="L154:V154">L143</f>
        <v>4</v>
      </c>
      <c r="M154" s="834">
        <f t="shared" si="77"/>
        <v>4</v>
      </c>
      <c r="N154" s="834">
        <f t="shared" si="77"/>
        <v>5</v>
      </c>
      <c r="O154" s="834">
        <f t="shared" si="77"/>
        <v>4</v>
      </c>
      <c r="P154" s="834">
        <f t="shared" si="77"/>
        <v>4</v>
      </c>
      <c r="Q154" s="834">
        <f t="shared" si="77"/>
        <v>5</v>
      </c>
      <c r="R154" s="834"/>
      <c r="S154" s="834">
        <f t="shared" si="77"/>
        <v>4</v>
      </c>
      <c r="T154" s="834">
        <f t="shared" si="77"/>
        <v>4</v>
      </c>
      <c r="U154" s="834">
        <f t="shared" si="77"/>
        <v>5</v>
      </c>
      <c r="V154" s="834">
        <f t="shared" si="77"/>
        <v>4</v>
      </c>
      <c r="W154" s="1517">
        <v>5</v>
      </c>
      <c r="X154" s="833">
        <f t="shared" si="71"/>
        <v>53</v>
      </c>
      <c r="Y154" s="833"/>
      <c r="Z154" s="1509"/>
      <c r="AA154" s="1509"/>
      <c r="AB154" s="1510"/>
      <c r="AC154" s="1509"/>
      <c r="AD154" s="1509"/>
      <c r="AE154" s="1511"/>
      <c r="AF154" s="1511"/>
      <c r="AH154" s="383"/>
      <c r="AK154" s="1481"/>
    </row>
    <row r="155" spans="10:37" ht="14.25">
      <c r="J155" s="1506">
        <f>SUM(J148:J154)</f>
        <v>35</v>
      </c>
      <c r="K155" s="1506"/>
      <c r="L155" s="1506">
        <f aca="true" t="shared" si="78" ref="L155:X155">SUM(L148:L154)</f>
        <v>32</v>
      </c>
      <c r="M155" s="1506">
        <f t="shared" si="78"/>
        <v>35</v>
      </c>
      <c r="N155" s="1506">
        <f t="shared" si="78"/>
        <v>35</v>
      </c>
      <c r="O155" s="1506">
        <f t="shared" si="78"/>
        <v>35</v>
      </c>
      <c r="P155" s="1506">
        <f t="shared" si="78"/>
        <v>34</v>
      </c>
      <c r="Q155" s="1506">
        <f t="shared" si="78"/>
        <v>36</v>
      </c>
      <c r="R155" s="1506"/>
      <c r="S155" s="1506">
        <f t="shared" si="78"/>
        <v>35</v>
      </c>
      <c r="T155" s="1506">
        <f t="shared" si="78"/>
        <v>35</v>
      </c>
      <c r="U155" s="1506">
        <f t="shared" si="78"/>
        <v>35</v>
      </c>
      <c r="V155" s="1506">
        <f t="shared" si="78"/>
        <v>34</v>
      </c>
      <c r="W155" s="1506">
        <f t="shared" si="78"/>
        <v>35</v>
      </c>
      <c r="X155" s="1506">
        <f t="shared" si="78"/>
        <v>416</v>
      </c>
      <c r="Y155" s="382"/>
      <c r="Z155" s="1509"/>
      <c r="AA155" s="1509"/>
      <c r="AB155" s="1510"/>
      <c r="AC155" s="1509"/>
      <c r="AD155" s="1509"/>
      <c r="AE155" s="1511"/>
      <c r="AF155" s="1511"/>
      <c r="AH155" s="383"/>
      <c r="AK155" s="1481"/>
    </row>
    <row r="156" spans="10:37" ht="14.25">
      <c r="J156" s="382"/>
      <c r="K156" s="382"/>
      <c r="L156" s="382"/>
      <c r="M156" s="382"/>
      <c r="N156" s="382"/>
      <c r="O156" s="382"/>
      <c r="P156" s="382"/>
      <c r="Q156" s="382"/>
      <c r="R156" s="382"/>
      <c r="S156" s="382"/>
      <c r="T156" s="382"/>
      <c r="U156" s="382"/>
      <c r="V156" s="382"/>
      <c r="W156" s="382"/>
      <c r="X156" s="382"/>
      <c r="Y156" s="382"/>
      <c r="Z156" s="1509"/>
      <c r="AA156" s="1509"/>
      <c r="AB156" s="1510"/>
      <c r="AC156" s="1509"/>
      <c r="AD156" s="1509"/>
      <c r="AE156" s="1511"/>
      <c r="AF156" s="1511"/>
      <c r="AH156" s="383"/>
      <c r="AK156" s="1481"/>
    </row>
    <row r="157" spans="9:37" ht="18">
      <c r="I157" s="1518" t="s">
        <v>521</v>
      </c>
      <c r="J157" s="1512" t="s">
        <v>522</v>
      </c>
      <c r="K157" s="1512"/>
      <c r="L157" s="1512"/>
      <c r="M157" s="1512"/>
      <c r="N157" s="1512"/>
      <c r="O157" s="1512"/>
      <c r="P157" s="1512"/>
      <c r="Q157" s="1512"/>
      <c r="R157" s="1512"/>
      <c r="S157" s="1512"/>
      <c r="T157" s="1512"/>
      <c r="U157" s="1512"/>
      <c r="V157" s="1512"/>
      <c r="W157" s="1512"/>
      <c r="X157" s="1512"/>
      <c r="Y157" s="1512"/>
      <c r="Z157" s="1509"/>
      <c r="AA157" s="1509"/>
      <c r="AB157" s="1510"/>
      <c r="AC157" s="1509"/>
      <c r="AD157" s="1509"/>
      <c r="AE157" s="1511"/>
      <c r="AF157" s="1511"/>
      <c r="AH157" s="383"/>
      <c r="AK157" s="1481"/>
    </row>
    <row r="158" spans="9:37" ht="14.25">
      <c r="I158" s="1513"/>
      <c r="J158" s="833" t="s">
        <v>108</v>
      </c>
      <c r="K158" s="833"/>
      <c r="L158" s="833" t="s">
        <v>234</v>
      </c>
      <c r="M158" s="833" t="s">
        <v>140</v>
      </c>
      <c r="N158" s="833" t="s">
        <v>235</v>
      </c>
      <c r="O158" s="833" t="s">
        <v>153</v>
      </c>
      <c r="P158" s="833" t="s">
        <v>224</v>
      </c>
      <c r="Q158" s="833" t="s">
        <v>239</v>
      </c>
      <c r="R158" s="833"/>
      <c r="S158" s="833" t="s">
        <v>177</v>
      </c>
      <c r="T158" s="833" t="s">
        <v>236</v>
      </c>
      <c r="U158" s="833" t="s">
        <v>203</v>
      </c>
      <c r="V158" s="833" t="s">
        <v>188</v>
      </c>
      <c r="W158" s="833" t="s">
        <v>240</v>
      </c>
      <c r="X158" s="1513"/>
      <c r="Y158" s="1513"/>
      <c r="Z158" s="1509"/>
      <c r="AA158" s="1509"/>
      <c r="AB158" s="1510"/>
      <c r="AC158" s="1509"/>
      <c r="AD158" s="1509"/>
      <c r="AE158" s="1511"/>
      <c r="AF158" s="1511"/>
      <c r="AH158" s="383"/>
      <c r="AK158" s="1481"/>
    </row>
    <row r="159" spans="9:37" ht="14.25">
      <c r="I159" s="382" t="s">
        <v>126</v>
      </c>
      <c r="J159" s="834">
        <f>J148-J126</f>
        <v>0</v>
      </c>
      <c r="K159" s="834"/>
      <c r="L159" s="834">
        <f aca="true" t="shared" si="79" ref="L159:W159">L148-L126</f>
        <v>2</v>
      </c>
      <c r="M159" s="834">
        <f t="shared" si="79"/>
        <v>0</v>
      </c>
      <c r="N159" s="834">
        <f t="shared" si="79"/>
        <v>1</v>
      </c>
      <c r="O159" s="834">
        <f t="shared" si="79"/>
        <v>0</v>
      </c>
      <c r="P159" s="834">
        <f t="shared" si="79"/>
        <v>0</v>
      </c>
      <c r="Q159" s="834">
        <f t="shared" si="79"/>
        <v>0</v>
      </c>
      <c r="R159" s="834"/>
      <c r="S159" s="834">
        <f t="shared" si="79"/>
        <v>0</v>
      </c>
      <c r="T159" s="834">
        <f t="shared" si="79"/>
        <v>0</v>
      </c>
      <c r="U159" s="834">
        <f t="shared" si="79"/>
        <v>0</v>
      </c>
      <c r="V159" s="834">
        <f t="shared" si="79"/>
        <v>0</v>
      </c>
      <c r="W159" s="834">
        <f t="shared" si="79"/>
        <v>0</v>
      </c>
      <c r="X159" s="833">
        <f aca="true" t="shared" si="80" ref="X159:X165">SUM(J159:W159)</f>
        <v>3</v>
      </c>
      <c r="Y159" s="833"/>
      <c r="Z159" s="1509"/>
      <c r="AA159" s="1509"/>
      <c r="AB159" s="1510"/>
      <c r="AC159" s="1509"/>
      <c r="AD159" s="1509"/>
      <c r="AE159" s="1511"/>
      <c r="AF159" s="1511"/>
      <c r="AH159" s="383"/>
      <c r="AK159" s="1481"/>
    </row>
    <row r="160" spans="9:37" ht="14.25">
      <c r="I160" s="382" t="s">
        <v>109</v>
      </c>
      <c r="J160" s="834">
        <f aca="true" t="shared" si="81" ref="J160:W160">J149-J127</f>
        <v>0</v>
      </c>
      <c r="K160" s="834"/>
      <c r="L160" s="834">
        <f t="shared" si="81"/>
        <v>1</v>
      </c>
      <c r="M160" s="834">
        <f t="shared" si="81"/>
        <v>0</v>
      </c>
      <c r="N160" s="834">
        <f t="shared" si="81"/>
        <v>0</v>
      </c>
      <c r="O160" s="834">
        <f t="shared" si="81"/>
        <v>0</v>
      </c>
      <c r="P160" s="834">
        <f t="shared" si="81"/>
        <v>0</v>
      </c>
      <c r="Q160" s="834">
        <f t="shared" si="81"/>
        <v>0</v>
      </c>
      <c r="R160" s="834"/>
      <c r="S160" s="834">
        <f t="shared" si="81"/>
        <v>1</v>
      </c>
      <c r="T160" s="834">
        <f t="shared" si="81"/>
        <v>0</v>
      </c>
      <c r="U160" s="834">
        <f t="shared" si="81"/>
        <v>0</v>
      </c>
      <c r="V160" s="834">
        <f t="shared" si="81"/>
        <v>0</v>
      </c>
      <c r="W160" s="834">
        <f t="shared" si="81"/>
        <v>0</v>
      </c>
      <c r="X160" s="833">
        <f t="shared" si="80"/>
        <v>2</v>
      </c>
      <c r="Y160" s="833"/>
      <c r="Z160" s="1509"/>
      <c r="AA160" s="1509"/>
      <c r="AB160" s="1510"/>
      <c r="AC160" s="1509"/>
      <c r="AD160" s="1509"/>
      <c r="AE160" s="1511"/>
      <c r="AF160" s="1511"/>
      <c r="AH160" s="383"/>
      <c r="AK160" s="1481"/>
    </row>
    <row r="161" spans="9:37" ht="14.25">
      <c r="I161" s="839" t="s">
        <v>112</v>
      </c>
      <c r="J161" s="834">
        <f aca="true" t="shared" si="82" ref="J161:W161">J150-J128</f>
        <v>0</v>
      </c>
      <c r="K161" s="834"/>
      <c r="L161" s="834">
        <f t="shared" si="82"/>
        <v>0</v>
      </c>
      <c r="M161" s="834">
        <f t="shared" si="82"/>
        <v>0</v>
      </c>
      <c r="N161" s="834">
        <f t="shared" si="82"/>
        <v>0</v>
      </c>
      <c r="O161" s="834">
        <f t="shared" si="82"/>
        <v>1</v>
      </c>
      <c r="P161" s="834">
        <f t="shared" si="82"/>
        <v>0</v>
      </c>
      <c r="Q161" s="834">
        <f t="shared" si="82"/>
        <v>0</v>
      </c>
      <c r="R161" s="834"/>
      <c r="S161" s="834">
        <f t="shared" si="82"/>
        <v>0</v>
      </c>
      <c r="T161" s="834">
        <f t="shared" si="82"/>
        <v>0</v>
      </c>
      <c r="U161" s="834">
        <f t="shared" si="82"/>
        <v>0</v>
      </c>
      <c r="V161" s="834">
        <f t="shared" si="82"/>
        <v>0</v>
      </c>
      <c r="W161" s="834">
        <f t="shared" si="82"/>
        <v>0</v>
      </c>
      <c r="X161" s="1111">
        <f t="shared" si="80"/>
        <v>1</v>
      </c>
      <c r="Y161" s="1111"/>
      <c r="Z161" s="1509"/>
      <c r="AA161" s="1509"/>
      <c r="AB161" s="1510"/>
      <c r="AC161" s="1509"/>
      <c r="AD161" s="1509"/>
      <c r="AE161" s="1511"/>
      <c r="AF161" s="1511"/>
      <c r="AH161" s="383"/>
      <c r="AK161" s="1481"/>
    </row>
    <row r="162" spans="9:37" ht="14.25">
      <c r="I162" s="835" t="s">
        <v>115</v>
      </c>
      <c r="J162" s="834">
        <f aca="true" t="shared" si="83" ref="J162:W162">J151-J129</f>
        <v>0</v>
      </c>
      <c r="K162" s="834"/>
      <c r="L162" s="834">
        <f t="shared" si="83"/>
        <v>0</v>
      </c>
      <c r="M162" s="834">
        <f t="shared" si="83"/>
        <v>0</v>
      </c>
      <c r="N162" s="834">
        <f t="shared" si="83"/>
        <v>0</v>
      </c>
      <c r="O162" s="834">
        <f t="shared" si="83"/>
        <v>0</v>
      </c>
      <c r="P162" s="834">
        <f t="shared" si="83"/>
        <v>0</v>
      </c>
      <c r="Q162" s="834">
        <f t="shared" si="83"/>
        <v>0</v>
      </c>
      <c r="R162" s="834"/>
      <c r="S162" s="834">
        <f t="shared" si="83"/>
        <v>0</v>
      </c>
      <c r="T162" s="834">
        <f t="shared" si="83"/>
        <v>0</v>
      </c>
      <c r="U162" s="834">
        <f t="shared" si="83"/>
        <v>0</v>
      </c>
      <c r="V162" s="834">
        <f t="shared" si="83"/>
        <v>0</v>
      </c>
      <c r="W162" s="834">
        <f t="shared" si="83"/>
        <v>0</v>
      </c>
      <c r="X162" s="833">
        <f t="shared" si="80"/>
        <v>0</v>
      </c>
      <c r="Y162" s="833"/>
      <c r="Z162" s="1509"/>
      <c r="AA162" s="1509"/>
      <c r="AB162" s="1510"/>
      <c r="AC162" s="1509"/>
      <c r="AD162" s="1509"/>
      <c r="AE162" s="1511"/>
      <c r="AF162" s="1511"/>
      <c r="AH162" s="383"/>
      <c r="AK162" s="1481"/>
    </row>
    <row r="163" spans="9:37" ht="14.25">
      <c r="I163" s="382" t="s">
        <v>117</v>
      </c>
      <c r="J163" s="834">
        <f aca="true" t="shared" si="84" ref="J163:W163">J152-J130</f>
        <v>0</v>
      </c>
      <c r="K163" s="834"/>
      <c r="L163" s="834">
        <f t="shared" si="84"/>
        <v>0</v>
      </c>
      <c r="M163" s="834">
        <f t="shared" si="84"/>
        <v>0</v>
      </c>
      <c r="N163" s="834">
        <f t="shared" si="84"/>
        <v>0</v>
      </c>
      <c r="O163" s="834">
        <f t="shared" si="84"/>
        <v>0</v>
      </c>
      <c r="P163" s="834">
        <f t="shared" si="84"/>
        <v>0</v>
      </c>
      <c r="Q163" s="834">
        <f t="shared" si="84"/>
        <v>0</v>
      </c>
      <c r="R163" s="834"/>
      <c r="S163" s="834">
        <f t="shared" si="84"/>
        <v>0</v>
      </c>
      <c r="T163" s="834">
        <f t="shared" si="84"/>
        <v>0</v>
      </c>
      <c r="U163" s="834">
        <f t="shared" si="84"/>
        <v>0</v>
      </c>
      <c r="V163" s="834">
        <f t="shared" si="84"/>
        <v>0</v>
      </c>
      <c r="W163" s="834">
        <f t="shared" si="84"/>
        <v>0</v>
      </c>
      <c r="X163" s="1111">
        <f t="shared" si="80"/>
        <v>0</v>
      </c>
      <c r="Y163" s="1111"/>
      <c r="Z163" s="1509"/>
      <c r="AA163" s="1509"/>
      <c r="AB163" s="1510"/>
      <c r="AC163" s="1509"/>
      <c r="AD163" s="1509"/>
      <c r="AE163" s="1511"/>
      <c r="AF163" s="1511"/>
      <c r="AH163" s="383"/>
      <c r="AK163" s="1481"/>
    </row>
    <row r="164" spans="9:38" ht="14.25">
      <c r="I164" s="839" t="s">
        <v>119</v>
      </c>
      <c r="J164" s="834">
        <f aca="true" t="shared" si="85" ref="J164:W164">J153-J131</f>
        <v>0</v>
      </c>
      <c r="K164" s="834"/>
      <c r="L164" s="834">
        <f t="shared" si="85"/>
        <v>2</v>
      </c>
      <c r="M164" s="834">
        <f t="shared" si="85"/>
        <v>0</v>
      </c>
      <c r="N164" s="834">
        <f t="shared" si="85"/>
        <v>0</v>
      </c>
      <c r="O164" s="834">
        <f t="shared" si="85"/>
        <v>0</v>
      </c>
      <c r="P164" s="834">
        <f t="shared" si="85"/>
        <v>1</v>
      </c>
      <c r="Q164" s="834">
        <f t="shared" si="85"/>
        <v>-1</v>
      </c>
      <c r="R164" s="834"/>
      <c r="S164" s="834">
        <f t="shared" si="85"/>
        <v>1</v>
      </c>
      <c r="T164" s="834">
        <f t="shared" si="85"/>
        <v>1</v>
      </c>
      <c r="U164" s="834">
        <f t="shared" si="85"/>
        <v>1</v>
      </c>
      <c r="V164" s="834">
        <f t="shared" si="85"/>
        <v>1</v>
      </c>
      <c r="W164" s="834">
        <f t="shared" si="85"/>
        <v>1</v>
      </c>
      <c r="X164" s="833">
        <f t="shared" si="80"/>
        <v>7</v>
      </c>
      <c r="Y164" s="833"/>
      <c r="Z164" s="833"/>
      <c r="AA164" s="1519" t="s">
        <v>572</v>
      </c>
      <c r="AB164" s="1520"/>
      <c r="AC164" s="1521"/>
      <c r="AD164" s="1520"/>
      <c r="AE164" s="1520"/>
      <c r="AF164" s="1522"/>
      <c r="AG164" s="1522"/>
      <c r="AH164" s="1523"/>
      <c r="AK164" s="1481"/>
      <c r="AL164" s="1481"/>
    </row>
    <row r="165" spans="9:38" ht="14.25">
      <c r="I165" s="382" t="s">
        <v>123</v>
      </c>
      <c r="J165" s="834">
        <f aca="true" t="shared" si="86" ref="J165:W165">J154-J132</f>
        <v>1</v>
      </c>
      <c r="K165" s="834"/>
      <c r="L165" s="834">
        <f t="shared" si="86"/>
        <v>-1</v>
      </c>
      <c r="M165" s="834">
        <f t="shared" si="86"/>
        <v>0</v>
      </c>
      <c r="N165" s="834">
        <f t="shared" si="86"/>
        <v>0</v>
      </c>
      <c r="O165" s="834">
        <f t="shared" si="86"/>
        <v>-1</v>
      </c>
      <c r="P165" s="834">
        <f t="shared" si="86"/>
        <v>-1</v>
      </c>
      <c r="Q165" s="834">
        <f t="shared" si="86"/>
        <v>-1</v>
      </c>
      <c r="R165" s="834"/>
      <c r="S165" s="834">
        <f t="shared" si="86"/>
        <v>-1</v>
      </c>
      <c r="T165" s="834">
        <f t="shared" si="86"/>
        <v>0</v>
      </c>
      <c r="U165" s="834">
        <f t="shared" si="86"/>
        <v>0</v>
      </c>
      <c r="V165" s="834">
        <f t="shared" si="86"/>
        <v>0</v>
      </c>
      <c r="W165" s="834">
        <f t="shared" si="86"/>
        <v>0</v>
      </c>
      <c r="X165" s="833">
        <f t="shared" si="80"/>
        <v>-4</v>
      </c>
      <c r="Y165" s="833"/>
      <c r="Z165" s="833"/>
      <c r="AA165" s="1524" t="s">
        <v>573</v>
      </c>
      <c r="AB165" s="1525"/>
      <c r="AC165" s="1526"/>
      <c r="AD165" s="1525"/>
      <c r="AE165" s="1525"/>
      <c r="AF165" s="1527"/>
      <c r="AG165" s="1527"/>
      <c r="AH165" s="1528"/>
      <c r="AK165" s="1481"/>
      <c r="AL165" s="1481"/>
    </row>
    <row r="166" spans="10:37" ht="14.25">
      <c r="J166" s="1506">
        <f aca="true" t="shared" si="87" ref="J166:X166">SUM(J159:J165)</f>
        <v>1</v>
      </c>
      <c r="K166" s="1506"/>
      <c r="L166" s="1506">
        <f t="shared" si="87"/>
        <v>4</v>
      </c>
      <c r="M166" s="1506">
        <f t="shared" si="87"/>
        <v>0</v>
      </c>
      <c r="N166" s="1506">
        <f t="shared" si="87"/>
        <v>1</v>
      </c>
      <c r="O166" s="1506">
        <f t="shared" si="87"/>
        <v>0</v>
      </c>
      <c r="P166" s="1506">
        <f t="shared" si="87"/>
        <v>0</v>
      </c>
      <c r="Q166" s="1506">
        <f t="shared" si="87"/>
        <v>-2</v>
      </c>
      <c r="R166" s="1506"/>
      <c r="S166" s="1506">
        <f t="shared" si="87"/>
        <v>1</v>
      </c>
      <c r="T166" s="1506">
        <f t="shared" si="87"/>
        <v>1</v>
      </c>
      <c r="U166" s="1506">
        <f t="shared" si="87"/>
        <v>1</v>
      </c>
      <c r="V166" s="1506">
        <f t="shared" si="87"/>
        <v>1</v>
      </c>
      <c r="W166" s="1506">
        <f t="shared" si="87"/>
        <v>1</v>
      </c>
      <c r="X166" s="1506">
        <f t="shared" si="87"/>
        <v>9</v>
      </c>
      <c r="Y166" s="382"/>
      <c r="Z166" s="1509"/>
      <c r="AA166" s="1509"/>
      <c r="AB166" s="1510"/>
      <c r="AC166" s="1509"/>
      <c r="AD166" s="1509"/>
      <c r="AE166" s="1511"/>
      <c r="AF166" s="1511"/>
      <c r="AH166" s="383"/>
      <c r="AK166" s="1481"/>
    </row>
    <row r="167" spans="11:37" ht="14.25">
      <c r="K167" s="383"/>
      <c r="L167" s="1481"/>
      <c r="M167" s="1481"/>
      <c r="N167" s="1481"/>
      <c r="O167" s="1481"/>
      <c r="P167" s="1481"/>
      <c r="Q167" s="1481"/>
      <c r="R167" s="1481"/>
      <c r="S167" s="1481"/>
      <c r="T167" s="1481"/>
      <c r="W167" s="383"/>
      <c r="X167" s="383"/>
      <c r="Y167" s="383"/>
      <c r="AB167" s="1484"/>
      <c r="AC167" s="1463"/>
      <c r="AD167" s="1463"/>
      <c r="AE167" s="1464"/>
      <c r="AF167" s="1464"/>
      <c r="AH167" s="383"/>
      <c r="AK167" s="1481"/>
    </row>
    <row r="168" spans="11:37" ht="14.25">
      <c r="K168" s="1481"/>
      <c r="L168" s="1481"/>
      <c r="M168" s="1481"/>
      <c r="N168" s="1481"/>
      <c r="O168" s="1481"/>
      <c r="P168" s="1481"/>
      <c r="Q168" s="1481"/>
      <c r="R168" s="1481"/>
      <c r="Y168" s="1484"/>
      <c r="AK168" s="1481"/>
    </row>
    <row r="169" spans="11:37" ht="14.25">
      <c r="K169" s="1481"/>
      <c r="L169" s="1481"/>
      <c r="M169" s="1481"/>
      <c r="N169" s="1481"/>
      <c r="O169" s="1481"/>
      <c r="P169" s="1481"/>
      <c r="Q169" s="1481"/>
      <c r="R169" s="1481"/>
      <c r="Y169" s="1484"/>
      <c r="AK169" s="1481"/>
    </row>
    <row r="170" spans="11:37" ht="14.25">
      <c r="K170" s="1481"/>
      <c r="L170" s="1481"/>
      <c r="M170" s="1481"/>
      <c r="N170" s="1481"/>
      <c r="O170" s="1481"/>
      <c r="P170" s="1481"/>
      <c r="Q170" s="1481"/>
      <c r="R170" s="1481"/>
      <c r="Y170" s="1484"/>
      <c r="AK170" s="1481"/>
    </row>
    <row r="171" spans="11:37" ht="14.25">
      <c r="K171" s="1481"/>
      <c r="L171" s="1481"/>
      <c r="M171" s="1481"/>
      <c r="N171" s="1481"/>
      <c r="O171" s="1481"/>
      <c r="P171" s="1481"/>
      <c r="Q171" s="1481"/>
      <c r="R171" s="1481"/>
      <c r="Y171" s="1484"/>
      <c r="AK171" s="1481"/>
    </row>
    <row r="172" spans="11:37" ht="14.25">
      <c r="K172" s="1481"/>
      <c r="L172" s="1481"/>
      <c r="M172" s="1481"/>
      <c r="N172" s="1481"/>
      <c r="O172" s="1481"/>
      <c r="P172" s="1481"/>
      <c r="Q172" s="1481"/>
      <c r="R172" s="1481"/>
      <c r="Y172" s="1484"/>
      <c r="AK172" s="1481"/>
    </row>
    <row r="173" spans="11:37" ht="14.25">
      <c r="K173" s="1481"/>
      <c r="L173" s="1481"/>
      <c r="M173" s="1481"/>
      <c r="N173" s="1481"/>
      <c r="O173" s="1481"/>
      <c r="P173" s="1481"/>
      <c r="Q173" s="1481"/>
      <c r="R173" s="1481"/>
      <c r="Y173" s="1484"/>
      <c r="AK173" s="1481"/>
    </row>
    <row r="174" spans="11:37" ht="14.25">
      <c r="K174" s="1481"/>
      <c r="L174" s="1481"/>
      <c r="M174" s="1481"/>
      <c r="N174" s="1481"/>
      <c r="O174" s="1481"/>
      <c r="P174" s="1481"/>
      <c r="Q174" s="1481"/>
      <c r="R174" s="1481"/>
      <c r="Y174" s="1484"/>
      <c r="AK174" s="1481"/>
    </row>
    <row r="175" spans="11:37" ht="14.25">
      <c r="K175" s="1481"/>
      <c r="L175" s="1481"/>
      <c r="M175" s="1481"/>
      <c r="N175" s="1481"/>
      <c r="O175" s="1481"/>
      <c r="P175" s="1481"/>
      <c r="Q175" s="1481"/>
      <c r="R175" s="1481"/>
      <c r="Y175" s="1484"/>
      <c r="AK175" s="1481"/>
    </row>
    <row r="176" spans="11:37" ht="14.25">
      <c r="K176" s="1481"/>
      <c r="L176" s="1481"/>
      <c r="M176" s="1481"/>
      <c r="N176" s="1481"/>
      <c r="O176" s="1481"/>
      <c r="P176" s="1481"/>
      <c r="Q176" s="1481"/>
      <c r="R176" s="1481"/>
      <c r="Y176" s="1484"/>
      <c r="AK176" s="1481"/>
    </row>
    <row r="177" spans="11:37" ht="14.25">
      <c r="K177" s="1481"/>
      <c r="L177" s="1481"/>
      <c r="M177" s="1481"/>
      <c r="N177" s="1481"/>
      <c r="O177" s="1481"/>
      <c r="P177" s="1481"/>
      <c r="Q177" s="1481"/>
      <c r="R177" s="1481"/>
      <c r="Y177" s="1484"/>
      <c r="AK177" s="1481"/>
    </row>
    <row r="178" spans="11:37" ht="14.25">
      <c r="K178" s="1481"/>
      <c r="L178" s="1481"/>
      <c r="M178" s="1481"/>
      <c r="N178" s="1481"/>
      <c r="O178" s="1481"/>
      <c r="P178" s="1481"/>
      <c r="Q178" s="1481"/>
      <c r="R178" s="1481"/>
      <c r="AK178" s="1481"/>
    </row>
    <row r="179" spans="11:37" ht="14.25">
      <c r="K179" s="1481"/>
      <c r="L179" s="1481"/>
      <c r="M179" s="1481"/>
      <c r="N179" s="1481"/>
      <c r="O179" s="1481"/>
      <c r="P179" s="1481"/>
      <c r="Q179" s="1481"/>
      <c r="R179" s="1481"/>
      <c r="AK179" s="1481"/>
    </row>
    <row r="180" spans="11:37" ht="14.25">
      <c r="K180" s="1481"/>
      <c r="L180" s="1481"/>
      <c r="M180" s="1481"/>
      <c r="N180" s="1481"/>
      <c r="O180" s="1481"/>
      <c r="P180" s="1481"/>
      <c r="Q180" s="1481"/>
      <c r="R180" s="1481"/>
      <c r="AK180" s="1481"/>
    </row>
    <row r="181" spans="11:18" ht="14.25">
      <c r="K181" s="1481"/>
      <c r="L181" s="1481"/>
      <c r="M181" s="1481"/>
      <c r="N181" s="1481"/>
      <c r="O181" s="1481"/>
      <c r="P181" s="1481"/>
      <c r="Q181" s="1481"/>
      <c r="R181" s="1481"/>
    </row>
    <row r="182" spans="11:18" ht="14.25">
      <c r="K182" s="1481"/>
      <c r="L182" s="1481"/>
      <c r="M182" s="1481"/>
      <c r="N182" s="1481"/>
      <c r="O182" s="1481"/>
      <c r="P182" s="1481"/>
      <c r="Q182" s="1481"/>
      <c r="R182" s="1481"/>
    </row>
  </sheetData>
  <sheetProtection/>
  <mergeCells count="35">
    <mergeCell ref="A3:A15"/>
    <mergeCell ref="I34:O34"/>
    <mergeCell ref="I53:O53"/>
    <mergeCell ref="AF34:AJ34"/>
    <mergeCell ref="A16:A33"/>
    <mergeCell ref="A34:A52"/>
    <mergeCell ref="A53:A78"/>
    <mergeCell ref="B3:H3"/>
    <mergeCell ref="B16:H16"/>
    <mergeCell ref="I16:O16"/>
    <mergeCell ref="AO75:AP75"/>
    <mergeCell ref="B34:H34"/>
    <mergeCell ref="P34:V34"/>
    <mergeCell ref="AF53:AJ53"/>
    <mergeCell ref="W53:AE53"/>
    <mergeCell ref="AK34:AN34"/>
    <mergeCell ref="W34:AE34"/>
    <mergeCell ref="P53:V53"/>
    <mergeCell ref="AF3:AJ3"/>
    <mergeCell ref="AF16:AJ16"/>
    <mergeCell ref="AK53:AN53"/>
    <mergeCell ref="AS1:AT1"/>
    <mergeCell ref="AO16:AT16"/>
    <mergeCell ref="AO34:AT34"/>
    <mergeCell ref="AO3:AT3"/>
    <mergeCell ref="AO53:AT53"/>
    <mergeCell ref="AK3:AN3"/>
    <mergeCell ref="AK16:AN16"/>
    <mergeCell ref="K88:S89"/>
    <mergeCell ref="J1:Q1"/>
    <mergeCell ref="P16:V16"/>
    <mergeCell ref="P3:V3"/>
    <mergeCell ref="W16:AE16"/>
    <mergeCell ref="W3:AE3"/>
    <mergeCell ref="I3:O3"/>
  </mergeCells>
  <printOptions/>
  <pageMargins left="0.1968503937007874" right="0.15748031496062992" top="0.1968503937007874" bottom="0.07874015748031496" header="0" footer="0"/>
  <pageSetup horizontalDpi="600" verticalDpi="600" orientation="landscape" paperSize="9" scale="35" r:id="rId4"/>
  <headerFooter alignWithMargins="0">
    <oddFooter>&amp;R&amp;24 2017</oddFooter>
  </headerFooter>
  <rowBreaks count="1" manualBreakCount="1">
    <brk id="80" max="45" man="1"/>
  </rowBreaks>
  <ignoredErrors>
    <ignoredError sqref="Z7:Z13 Z15" 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V224"/>
  <sheetViews>
    <sheetView zoomScale="82" zoomScaleNormal="82" zoomScalePageLayoutView="0" workbookViewId="0" topLeftCell="A1">
      <selection activeCell="AF2" sqref="AF2"/>
    </sheetView>
  </sheetViews>
  <sheetFormatPr defaultColWidth="9.00390625" defaultRowHeight="14.25"/>
  <cols>
    <col min="1" max="1" width="5.125" style="2" customWidth="1"/>
    <col min="2" max="2" width="4.625" style="2" customWidth="1"/>
    <col min="3" max="3" width="4.75390625" style="2" customWidth="1"/>
    <col min="4" max="4" width="4.125" style="1258" hidden="1" customWidth="1"/>
    <col min="5" max="5" width="9.50390625" style="1258" hidden="1" customWidth="1"/>
    <col min="6" max="6" width="9.625" style="842" customWidth="1"/>
    <col min="7" max="7" width="11.625" style="2" customWidth="1"/>
    <col min="8" max="8" width="3.125" style="3" customWidth="1"/>
    <col min="9" max="9" width="3.625" style="2" customWidth="1"/>
    <col min="10" max="10" width="5.125" style="2" customWidth="1"/>
    <col min="11" max="11" width="4.625" style="194" hidden="1" customWidth="1"/>
    <col min="12" max="12" width="9.50390625" style="194" hidden="1" customWidth="1"/>
    <col min="13" max="13" width="10.625" style="1" customWidth="1"/>
    <col min="14" max="14" width="12.625" style="2" customWidth="1"/>
    <col min="15" max="15" width="3.125" style="3" customWidth="1"/>
    <col min="16" max="16" width="3.625" style="2" customWidth="1"/>
    <col min="17" max="17" width="6.375" style="2" customWidth="1"/>
    <col min="18" max="18" width="5.125" style="194" hidden="1" customWidth="1"/>
    <col min="19" max="19" width="9.50390625" style="194" hidden="1" customWidth="1"/>
    <col min="20" max="20" width="10.625" style="1" customWidth="1"/>
    <col min="21" max="21" width="11.625" style="2" customWidth="1"/>
    <col min="22" max="22" width="3.125" style="3" customWidth="1"/>
    <col min="23" max="23" width="3.625" style="2" customWidth="1"/>
    <col min="24" max="24" width="5.125" style="2" customWidth="1"/>
    <col min="25" max="25" width="4.625" style="194" hidden="1" customWidth="1"/>
    <col min="26" max="26" width="8.25390625" style="118" customWidth="1"/>
    <col min="27" max="27" width="11.625" style="2" customWidth="1"/>
    <col min="28" max="28" width="3.125" style="3" customWidth="1"/>
    <col min="29" max="29" width="3.625" style="2" customWidth="1"/>
    <col min="30" max="30" width="5.125" style="2" customWidth="1"/>
    <col min="31" max="31" width="4.625" style="194" hidden="1" customWidth="1"/>
    <col min="32" max="32" width="6.375" style="1" customWidth="1"/>
    <col min="33" max="33" width="9.375" style="2" customWidth="1"/>
    <col min="34" max="34" width="3.125" style="2" customWidth="1"/>
    <col min="35" max="35" width="3.625" style="2" customWidth="1"/>
    <col min="36" max="36" width="5.125" style="2" customWidth="1"/>
    <col min="37" max="37" width="4.625" style="194" hidden="1" customWidth="1"/>
    <col min="38" max="38" width="6.125" style="1" customWidth="1"/>
    <col min="39" max="39" width="10.625" style="2" customWidth="1"/>
    <col min="40" max="40" width="3.125" style="3" customWidth="1"/>
    <col min="41" max="41" width="3.625" style="2" customWidth="1"/>
    <col min="42" max="42" width="5.125" style="2" customWidth="1"/>
    <col min="43" max="43" width="31.125" style="2" customWidth="1"/>
    <col min="44" max="44" width="10.50390625" style="2" customWidth="1"/>
    <col min="45" max="45" width="18.125" style="2" customWidth="1"/>
    <col min="46" max="46" width="12.625" style="2" customWidth="1"/>
    <col min="47" max="16384" width="9.00390625" style="2" customWidth="1"/>
  </cols>
  <sheetData>
    <row r="1" spans="1:46" ht="19.5">
      <c r="A1" s="99" t="s">
        <v>320</v>
      </c>
      <c r="B1" s="99"/>
      <c r="C1" s="99"/>
      <c r="D1" s="1257"/>
      <c r="E1" s="1257"/>
      <c r="F1" s="840"/>
      <c r="G1" s="99"/>
      <c r="H1" s="99"/>
      <c r="I1" s="99"/>
      <c r="J1" s="1911" t="s">
        <v>547</v>
      </c>
      <c r="K1" s="1911"/>
      <c r="L1" s="1911"/>
      <c r="M1" s="1911"/>
      <c r="N1" s="1911"/>
      <c r="O1" s="1911"/>
      <c r="P1" s="1911"/>
      <c r="Q1" s="1911"/>
      <c r="R1" s="1911"/>
      <c r="S1" s="1911"/>
      <c r="T1" s="1911"/>
      <c r="U1" s="101"/>
      <c r="V1" s="100"/>
      <c r="W1" s="101"/>
      <c r="X1" s="101"/>
      <c r="Y1" s="230"/>
      <c r="Z1" s="103"/>
      <c r="AA1" s="102"/>
      <c r="AB1" s="100"/>
      <c r="AC1" s="101"/>
      <c r="AD1" s="101"/>
      <c r="AE1" s="230"/>
      <c r="AF1" s="1450" t="s">
        <v>1009</v>
      </c>
      <c r="AG1" s="102"/>
      <c r="AH1" s="103"/>
      <c r="AI1" s="99"/>
      <c r="AJ1" s="101"/>
      <c r="AK1" s="230"/>
      <c r="AL1" s="99"/>
      <c r="AM1" s="101"/>
      <c r="AN1" s="102"/>
      <c r="AO1" s="99"/>
      <c r="AP1" s="99"/>
      <c r="AQ1" s="99"/>
      <c r="AR1" s="99"/>
      <c r="AS1" s="183" t="s">
        <v>95</v>
      </c>
      <c r="AT1" s="1020">
        <v>2017</v>
      </c>
    </row>
    <row r="2" spans="1:46" ht="13.5" thickBot="1">
      <c r="A2" s="1"/>
      <c r="K2" s="1258"/>
      <c r="L2" s="1258"/>
      <c r="V2" s="1912"/>
      <c r="W2" s="1912"/>
      <c r="X2" s="1912"/>
      <c r="Y2" s="126"/>
      <c r="AE2" s="126"/>
      <c r="AF2" s="31">
        <v>1</v>
      </c>
      <c r="AG2" s="6"/>
      <c r="AH2" s="6"/>
      <c r="AI2" s="6"/>
      <c r="AJ2" s="6"/>
      <c r="AL2" s="26"/>
      <c r="AM2" s="7"/>
      <c r="AN2" s="5"/>
      <c r="AO2" s="7"/>
      <c r="AP2" s="7"/>
      <c r="AQ2" s="7"/>
      <c r="AR2" s="7"/>
      <c r="AS2" s="7"/>
      <c r="AT2" s="7"/>
    </row>
    <row r="3" spans="1:46" ht="15" customHeight="1" thickTop="1">
      <c r="A3" s="400"/>
      <c r="B3" s="401"/>
      <c r="C3" s="402"/>
      <c r="D3" s="1259"/>
      <c r="E3" s="1259"/>
      <c r="F3" s="1913" t="s">
        <v>96</v>
      </c>
      <c r="G3" s="1913"/>
      <c r="H3" s="1913"/>
      <c r="I3" s="1913"/>
      <c r="J3" s="1914"/>
      <c r="K3" s="1259"/>
      <c r="L3" s="1259"/>
      <c r="M3" s="1913" t="s">
        <v>97</v>
      </c>
      <c r="N3" s="1913"/>
      <c r="O3" s="1913"/>
      <c r="P3" s="1913"/>
      <c r="Q3" s="1914"/>
      <c r="R3" s="403"/>
      <c r="S3" s="768"/>
      <c r="T3" s="1913" t="s">
        <v>98</v>
      </c>
      <c r="U3" s="1913"/>
      <c r="V3" s="1913"/>
      <c r="W3" s="1913"/>
      <c r="X3" s="1914"/>
      <c r="Y3" s="403"/>
      <c r="Z3" s="1913" t="s">
        <v>99</v>
      </c>
      <c r="AA3" s="1913"/>
      <c r="AB3" s="1913"/>
      <c r="AC3" s="1913"/>
      <c r="AD3" s="1914"/>
      <c r="AE3" s="403"/>
      <c r="AF3" s="1916" t="s">
        <v>282</v>
      </c>
      <c r="AG3" s="1913"/>
      <c r="AH3" s="1913"/>
      <c r="AI3" s="1913"/>
      <c r="AJ3" s="1917"/>
      <c r="AK3" s="403"/>
      <c r="AL3" s="1915" t="s">
        <v>5</v>
      </c>
      <c r="AM3" s="1915"/>
      <c r="AN3" s="1915"/>
      <c r="AO3" s="1915"/>
      <c r="AP3" s="1915"/>
      <c r="AQ3" s="405" t="s">
        <v>284</v>
      </c>
      <c r="AR3" s="404" t="s">
        <v>345</v>
      </c>
      <c r="AS3" s="405" t="s">
        <v>352</v>
      </c>
      <c r="AT3" s="406" t="s">
        <v>346</v>
      </c>
    </row>
    <row r="4" spans="1:46" ht="13.5" thickBot="1">
      <c r="A4" s="407" t="s">
        <v>100</v>
      </c>
      <c r="B4" s="408" t="s">
        <v>101</v>
      </c>
      <c r="C4" s="409" t="s">
        <v>102</v>
      </c>
      <c r="D4" s="1260"/>
      <c r="E4" s="1260"/>
      <c r="F4" s="843" t="s">
        <v>103</v>
      </c>
      <c r="G4" s="408" t="s">
        <v>104</v>
      </c>
      <c r="H4" s="408" t="s">
        <v>105</v>
      </c>
      <c r="I4" s="410" t="s">
        <v>107</v>
      </c>
      <c r="J4" s="409" t="s">
        <v>106</v>
      </c>
      <c r="K4" s="1260"/>
      <c r="L4" s="1260"/>
      <c r="M4" s="411" t="s">
        <v>103</v>
      </c>
      <c r="N4" s="408" t="s">
        <v>104</v>
      </c>
      <c r="O4" s="408" t="s">
        <v>105</v>
      </c>
      <c r="P4" s="410" t="s">
        <v>107</v>
      </c>
      <c r="Q4" s="409" t="s">
        <v>106</v>
      </c>
      <c r="R4" s="410"/>
      <c r="S4" s="410"/>
      <c r="T4" s="411"/>
      <c r="U4" s="408" t="s">
        <v>104</v>
      </c>
      <c r="V4" s="408" t="s">
        <v>105</v>
      </c>
      <c r="W4" s="408" t="s">
        <v>107</v>
      </c>
      <c r="X4" s="412" t="s">
        <v>106</v>
      </c>
      <c r="Y4" s="410"/>
      <c r="Z4" s="411" t="s">
        <v>103</v>
      </c>
      <c r="AA4" s="408" t="s">
        <v>104</v>
      </c>
      <c r="AB4" s="408" t="s">
        <v>105</v>
      </c>
      <c r="AC4" s="408" t="s">
        <v>107</v>
      </c>
      <c r="AD4" s="412" t="s">
        <v>106</v>
      </c>
      <c r="AE4" s="410"/>
      <c r="AF4" s="411" t="s">
        <v>103</v>
      </c>
      <c r="AG4" s="408" t="s">
        <v>104</v>
      </c>
      <c r="AH4" s="408" t="s">
        <v>105</v>
      </c>
      <c r="AI4" s="413" t="s">
        <v>107</v>
      </c>
      <c r="AJ4" s="414" t="s">
        <v>106</v>
      </c>
      <c r="AK4" s="410"/>
      <c r="AL4" s="411" t="s">
        <v>103</v>
      </c>
      <c r="AM4" s="408" t="s">
        <v>104</v>
      </c>
      <c r="AN4" s="408" t="s">
        <v>105</v>
      </c>
      <c r="AO4" s="408" t="s">
        <v>107</v>
      </c>
      <c r="AP4" s="410" t="s">
        <v>106</v>
      </c>
      <c r="AQ4" s="415" t="s">
        <v>103</v>
      </c>
      <c r="AR4" s="412" t="s">
        <v>103</v>
      </c>
      <c r="AS4" s="415" t="s">
        <v>103</v>
      </c>
      <c r="AT4" s="416" t="s">
        <v>103</v>
      </c>
    </row>
    <row r="5" spans="1:74" s="3" customFormat="1" ht="12.75">
      <c r="A5" s="911" t="s">
        <v>490</v>
      </c>
      <c r="B5" s="1274">
        <v>1</v>
      </c>
      <c r="C5" s="1251" t="s">
        <v>123</v>
      </c>
      <c r="D5" s="1010" t="s">
        <v>123</v>
      </c>
      <c r="E5" s="1010"/>
      <c r="F5" s="31" t="s">
        <v>481</v>
      </c>
      <c r="G5" s="612" t="s">
        <v>114</v>
      </c>
      <c r="H5" s="613"/>
      <c r="I5" s="614"/>
      <c r="J5" s="615"/>
      <c r="K5" s="1010"/>
      <c r="L5" s="1010"/>
      <c r="M5" s="117"/>
      <c r="N5" s="394"/>
      <c r="O5" s="395"/>
      <c r="P5" s="292"/>
      <c r="Q5" s="381"/>
      <c r="R5" s="126"/>
      <c r="S5" s="126"/>
      <c r="T5" s="31"/>
      <c r="U5" s="10"/>
      <c r="V5" s="11"/>
      <c r="W5" s="11"/>
      <c r="X5" s="50"/>
      <c r="Y5" s="126"/>
      <c r="Z5" s="31"/>
      <c r="AA5" s="10"/>
      <c r="AB5" s="11"/>
      <c r="AC5" s="11"/>
      <c r="AD5" s="53"/>
      <c r="AE5" s="126"/>
      <c r="AF5" s="255"/>
      <c r="AG5" s="13"/>
      <c r="AH5" s="13"/>
      <c r="AI5" s="13"/>
      <c r="AJ5" s="68"/>
      <c r="AK5" s="126"/>
      <c r="AL5" s="161"/>
      <c r="AM5" s="10"/>
      <c r="AN5" s="11"/>
      <c r="AO5" s="11"/>
      <c r="AP5" s="6"/>
      <c r="AQ5" s="63" t="s">
        <v>606</v>
      </c>
      <c r="AR5" s="50" t="s">
        <v>343</v>
      </c>
      <c r="AS5" s="63" t="s">
        <v>639</v>
      </c>
      <c r="AT5" s="169"/>
      <c r="BA5" s="2"/>
      <c r="BB5" s="2"/>
      <c r="BC5" s="1"/>
      <c r="BD5" s="2"/>
      <c r="BF5" s="1"/>
      <c r="BG5" s="2"/>
      <c r="BI5" s="1"/>
      <c r="BJ5" s="2"/>
      <c r="BL5" s="118"/>
      <c r="BM5" s="2"/>
      <c r="BO5" s="1"/>
      <c r="BP5" s="2"/>
      <c r="BQ5" s="2"/>
      <c r="BR5" s="2"/>
      <c r="BS5" s="2"/>
      <c r="BU5" s="2"/>
      <c r="BV5" s="2"/>
    </row>
    <row r="6" spans="1:74" s="3" customFormat="1" ht="12.75" customHeight="1">
      <c r="A6" s="8" t="s">
        <v>324</v>
      </c>
      <c r="B6" s="292"/>
      <c r="C6" s="381"/>
      <c r="D6" s="1010"/>
      <c r="E6" s="1010"/>
      <c r="F6" s="31" t="s">
        <v>241</v>
      </c>
      <c r="G6" s="612" t="s">
        <v>86</v>
      </c>
      <c r="H6" s="613" t="s">
        <v>110</v>
      </c>
      <c r="I6" s="614">
        <v>16</v>
      </c>
      <c r="J6" s="615">
        <v>250</v>
      </c>
      <c r="K6" s="1010"/>
      <c r="L6" s="1010"/>
      <c r="M6" s="117"/>
      <c r="N6" s="394"/>
      <c r="O6" s="395"/>
      <c r="P6" s="292"/>
      <c r="Q6" s="381"/>
      <c r="R6" s="126"/>
      <c r="S6" s="126"/>
      <c r="T6" s="31"/>
      <c r="U6" s="10"/>
      <c r="V6" s="11"/>
      <c r="W6" s="11"/>
      <c r="X6" s="50"/>
      <c r="Y6" s="126"/>
      <c r="Z6" s="31"/>
      <c r="AA6" s="10"/>
      <c r="AB6" s="11"/>
      <c r="AC6" s="11"/>
      <c r="AD6" s="53"/>
      <c r="AE6" s="126"/>
      <c r="AF6" s="255"/>
      <c r="AG6" s="13"/>
      <c r="AH6" s="13"/>
      <c r="AI6" s="13"/>
      <c r="AJ6" s="68"/>
      <c r="AK6" s="126"/>
      <c r="AL6" s="161"/>
      <c r="AM6" s="396"/>
      <c r="AN6" s="397"/>
      <c r="AO6" s="397"/>
      <c r="AP6" s="50"/>
      <c r="AQ6" s="63" t="s">
        <v>607</v>
      </c>
      <c r="AR6" s="50" t="s">
        <v>344</v>
      </c>
      <c r="AS6" s="63" t="s">
        <v>640</v>
      </c>
      <c r="AT6" s="169"/>
      <c r="BA6" s="2"/>
      <c r="BB6" s="2"/>
      <c r="BC6" s="1"/>
      <c r="BD6" s="2"/>
      <c r="BF6" s="1"/>
      <c r="BG6" s="2"/>
      <c r="BI6" s="1"/>
      <c r="BJ6" s="2"/>
      <c r="BL6" s="118"/>
      <c r="BM6" s="2"/>
      <c r="BO6" s="1"/>
      <c r="BP6" s="2"/>
      <c r="BQ6" s="2"/>
      <c r="BR6" s="2"/>
      <c r="BS6" s="2"/>
      <c r="BU6" s="2"/>
      <c r="BV6" s="2"/>
    </row>
    <row r="7" spans="1:74" s="3" customFormat="1" ht="13.5" customHeight="1" thickBot="1">
      <c r="A7" s="8"/>
      <c r="B7" s="1195"/>
      <c r="C7" s="908"/>
      <c r="D7" s="1014"/>
      <c r="E7" s="1014"/>
      <c r="F7" s="1357"/>
      <c r="G7" s="1272"/>
      <c r="H7" s="276"/>
      <c r="I7" s="275"/>
      <c r="J7" s="277"/>
      <c r="K7" s="1014"/>
      <c r="L7" s="1014"/>
      <c r="M7" s="746"/>
      <c r="N7" s="895"/>
      <c r="O7" s="907"/>
      <c r="P7" s="1156"/>
      <c r="Q7" s="908"/>
      <c r="R7" s="135"/>
      <c r="S7" s="128"/>
      <c r="T7" s="385"/>
      <c r="U7" s="78"/>
      <c r="V7" s="79"/>
      <c r="W7" s="79"/>
      <c r="X7" s="80"/>
      <c r="Y7" s="128"/>
      <c r="Z7" s="385"/>
      <c r="AA7" s="78"/>
      <c r="AB7" s="79"/>
      <c r="AC7" s="79"/>
      <c r="AD7" s="76"/>
      <c r="AE7" s="128"/>
      <c r="AF7" s="598"/>
      <c r="AG7" s="81"/>
      <c r="AH7" s="81"/>
      <c r="AI7" s="81"/>
      <c r="AJ7" s="82"/>
      <c r="AK7" s="128"/>
      <c r="AL7" s="385"/>
      <c r="AM7" s="78"/>
      <c r="AN7" s="79"/>
      <c r="AO7" s="79"/>
      <c r="AP7" s="77"/>
      <c r="AQ7" s="83" t="s">
        <v>638</v>
      </c>
      <c r="AR7" s="80"/>
      <c r="AS7" s="83" t="s">
        <v>407</v>
      </c>
      <c r="AT7" s="171"/>
      <c r="BA7" s="2"/>
      <c r="BB7" s="2"/>
      <c r="BC7" s="118">
        <f>COUNTIF($F$5:$F$169,BD7)</f>
        <v>0</v>
      </c>
      <c r="BD7" s="118" t="s">
        <v>474</v>
      </c>
      <c r="BF7" s="118">
        <f>COUNTIF($M$5:$M$169,BG7)</f>
        <v>7</v>
      </c>
      <c r="BG7" s="118" t="s">
        <v>432</v>
      </c>
      <c r="BI7" s="118">
        <f>COUNTIF($T$5:$T$169,BJ7)</f>
        <v>4</v>
      </c>
      <c r="BJ7" s="118" t="s">
        <v>295</v>
      </c>
      <c r="BL7" s="118">
        <f>COUNTIF($Z$5:$Z$169,BM7)</f>
        <v>4</v>
      </c>
      <c r="BM7" s="118" t="s">
        <v>479</v>
      </c>
      <c r="BO7" s="118"/>
      <c r="BP7" s="2"/>
      <c r="BQ7" s="2"/>
      <c r="BR7" s="3">
        <f>COUNTIF($AL1:$AL$4,BS7)</f>
        <v>0</v>
      </c>
      <c r="BS7" s="2" t="s">
        <v>219</v>
      </c>
      <c r="BU7" s="2"/>
      <c r="BV7" s="2"/>
    </row>
    <row r="8" spans="1:74" s="3" customFormat="1" ht="13.5" thickTop="1">
      <c r="A8" s="911" t="s">
        <v>548</v>
      </c>
      <c r="B8" s="1274">
        <v>2</v>
      </c>
      <c r="C8" s="1251" t="s">
        <v>126</v>
      </c>
      <c r="D8" s="1010"/>
      <c r="E8" s="1010"/>
      <c r="F8" s="117"/>
      <c r="G8" s="394"/>
      <c r="H8" s="395"/>
      <c r="I8" s="292"/>
      <c r="J8" s="381"/>
      <c r="K8" s="1010"/>
      <c r="L8" s="1010"/>
      <c r="M8" s="117"/>
      <c r="N8" s="394"/>
      <c r="O8" s="395"/>
      <c r="P8" s="292"/>
      <c r="Q8" s="381"/>
      <c r="R8" s="126" t="s">
        <v>126</v>
      </c>
      <c r="S8" s="126"/>
      <c r="T8" s="387" t="s">
        <v>295</v>
      </c>
      <c r="U8" s="10"/>
      <c r="V8" s="11"/>
      <c r="W8" s="11"/>
      <c r="X8" s="50"/>
      <c r="Y8" s="126"/>
      <c r="Z8" s="117"/>
      <c r="AA8" s="660"/>
      <c r="AB8" s="661"/>
      <c r="AC8" s="661"/>
      <c r="AD8" s="1076"/>
      <c r="AE8" s="126"/>
      <c r="AF8" s="255"/>
      <c r="AG8" s="627"/>
      <c r="AH8" s="628"/>
      <c r="AI8" s="617"/>
      <c r="AJ8" s="629"/>
      <c r="AK8" s="126"/>
      <c r="AL8" s="118"/>
      <c r="AM8" s="10"/>
      <c r="AN8" s="11"/>
      <c r="AO8" s="11"/>
      <c r="AP8" s="6"/>
      <c r="AQ8" s="63" t="s">
        <v>608</v>
      </c>
      <c r="AR8" s="50" t="s">
        <v>344</v>
      </c>
      <c r="AS8" s="63" t="s">
        <v>85</v>
      </c>
      <c r="AT8" s="169" t="s">
        <v>506</v>
      </c>
      <c r="BA8" s="2"/>
      <c r="BB8" s="2"/>
      <c r="BC8" s="118">
        <f>COUNTIF($F$5:$F$169,BD8)</f>
        <v>0</v>
      </c>
      <c r="BD8" s="118" t="s">
        <v>475</v>
      </c>
      <c r="BF8" s="118">
        <f>COUNTIF($F$5:$F$169,BG8)</f>
        <v>0</v>
      </c>
      <c r="BG8" s="118" t="s">
        <v>433</v>
      </c>
      <c r="BI8" s="118">
        <f>COUNTIF($T$5:$T$169,BJ8)</f>
        <v>4</v>
      </c>
      <c r="BJ8" s="118" t="s">
        <v>372</v>
      </c>
      <c r="BL8" s="118"/>
      <c r="BM8" s="2"/>
      <c r="BO8" s="118"/>
      <c r="BP8" s="2"/>
      <c r="BQ8" s="2"/>
      <c r="BR8" s="3">
        <f>COUNTIF($AL1:$AL$4,BS8)</f>
        <v>0</v>
      </c>
      <c r="BS8" s="2" t="s">
        <v>298</v>
      </c>
      <c r="BU8" s="2"/>
      <c r="BV8" s="2"/>
    </row>
    <row r="9" spans="1:74" s="3" customFormat="1" ht="12.75" customHeight="1">
      <c r="A9" s="8"/>
      <c r="B9" s="292"/>
      <c r="C9" s="381"/>
      <c r="D9" s="1010"/>
      <c r="E9" s="1010"/>
      <c r="F9" s="117"/>
      <c r="G9" s="394"/>
      <c r="H9" s="395"/>
      <c r="I9" s="292"/>
      <c r="J9" s="381"/>
      <c r="K9" s="1010"/>
      <c r="L9" s="1010"/>
      <c r="M9" s="117"/>
      <c r="N9" s="394"/>
      <c r="O9" s="395"/>
      <c r="P9" s="292"/>
      <c r="Q9" s="381"/>
      <c r="R9" s="126"/>
      <c r="S9" s="126"/>
      <c r="T9" s="31"/>
      <c r="U9" s="10"/>
      <c r="V9" s="11"/>
      <c r="W9" s="11"/>
      <c r="X9" s="50"/>
      <c r="Y9" s="126"/>
      <c r="Z9" s="117"/>
      <c r="AA9" s="660"/>
      <c r="AB9" s="661"/>
      <c r="AC9" s="661"/>
      <c r="AD9" s="1076"/>
      <c r="AE9" s="126"/>
      <c r="AF9" s="255"/>
      <c r="AG9" s="616"/>
      <c r="AH9" s="628"/>
      <c r="AI9" s="617"/>
      <c r="AJ9" s="629"/>
      <c r="AK9" s="126"/>
      <c r="AL9" s="118"/>
      <c r="AM9" s="10"/>
      <c r="AN9" s="11"/>
      <c r="AO9" s="11"/>
      <c r="AP9" s="6"/>
      <c r="AQ9" s="63" t="s">
        <v>666</v>
      </c>
      <c r="AR9" s="50"/>
      <c r="AS9" s="63" t="s">
        <v>9</v>
      </c>
      <c r="AT9" s="169"/>
      <c r="BA9" s="2"/>
      <c r="BB9" s="2"/>
      <c r="BC9" s="118">
        <f>COUNTIF($F$5:$F$169,BD9)</f>
        <v>2</v>
      </c>
      <c r="BD9" s="118" t="s">
        <v>124</v>
      </c>
      <c r="BF9" s="118"/>
      <c r="BG9" s="118"/>
      <c r="BI9" s="118">
        <f>COUNTIF($T$5:$T$169,BJ9)</f>
        <v>3</v>
      </c>
      <c r="BJ9" s="118" t="s">
        <v>371</v>
      </c>
      <c r="BL9" s="118"/>
      <c r="BM9" s="2"/>
      <c r="BO9" s="118"/>
      <c r="BP9" s="2"/>
      <c r="BQ9" s="2"/>
      <c r="BS9" s="2"/>
      <c r="BU9" s="2"/>
      <c r="BV9" s="2"/>
    </row>
    <row r="10" spans="1:74" s="3" customFormat="1" ht="12.75" customHeight="1">
      <c r="A10" s="8"/>
      <c r="B10" s="944"/>
      <c r="C10" s="867"/>
      <c r="D10" s="1011"/>
      <c r="E10" s="1011"/>
      <c r="F10" s="745"/>
      <c r="G10" s="865"/>
      <c r="H10" s="866"/>
      <c r="I10" s="869"/>
      <c r="J10" s="867"/>
      <c r="K10" s="1011"/>
      <c r="L10" s="1011"/>
      <c r="M10" s="745"/>
      <c r="N10" s="865"/>
      <c r="O10" s="866"/>
      <c r="P10" s="869"/>
      <c r="Q10" s="867"/>
      <c r="R10" s="127"/>
      <c r="S10" s="127"/>
      <c r="T10" s="384"/>
      <c r="U10" s="17"/>
      <c r="V10" s="19"/>
      <c r="W10" s="19"/>
      <c r="X10" s="51"/>
      <c r="Y10" s="127"/>
      <c r="Z10" s="745"/>
      <c r="AA10" s="865"/>
      <c r="AB10" s="866"/>
      <c r="AC10" s="866"/>
      <c r="AD10" s="867"/>
      <c r="AE10" s="127"/>
      <c r="AF10" s="597"/>
      <c r="AG10" s="21"/>
      <c r="AH10" s="21"/>
      <c r="AI10" s="21"/>
      <c r="AJ10" s="69"/>
      <c r="AK10" s="127"/>
      <c r="AL10" s="384"/>
      <c r="AM10" s="17"/>
      <c r="AN10" s="19"/>
      <c r="AO10" s="19"/>
      <c r="AP10" s="18"/>
      <c r="AQ10" s="64"/>
      <c r="AR10" s="51"/>
      <c r="AS10" s="64"/>
      <c r="AT10" s="170"/>
      <c r="BA10" s="2"/>
      <c r="BB10" s="2"/>
      <c r="BC10" s="118">
        <f>COUNTIF($F$5:$F$169,BD10)</f>
        <v>0</v>
      </c>
      <c r="BD10" s="118" t="s">
        <v>477</v>
      </c>
      <c r="BF10" s="118"/>
      <c r="BG10" s="2"/>
      <c r="BI10" s="118">
        <f>COUNTIF($T$5:$T$169,BJ10)</f>
        <v>0</v>
      </c>
      <c r="BJ10" s="118" t="s">
        <v>296</v>
      </c>
      <c r="BL10" s="118"/>
      <c r="BM10" s="2"/>
      <c r="BO10" s="118"/>
      <c r="BP10" s="2"/>
      <c r="BQ10" s="2"/>
      <c r="BR10" s="121"/>
      <c r="BS10" s="122"/>
      <c r="BU10" s="2"/>
      <c r="BV10" s="2"/>
    </row>
    <row r="11" spans="1:74" s="3" customFormat="1" ht="12.75">
      <c r="A11" s="8"/>
      <c r="B11" s="44">
        <v>3</v>
      </c>
      <c r="C11" s="381" t="s">
        <v>109</v>
      </c>
      <c r="D11" s="1012"/>
      <c r="E11" s="1012"/>
      <c r="F11" s="392"/>
      <c r="G11" s="394"/>
      <c r="H11" s="395"/>
      <c r="I11" s="292"/>
      <c r="J11" s="381"/>
      <c r="K11" s="1010"/>
      <c r="L11" s="1010"/>
      <c r="M11" s="117"/>
      <c r="N11" s="394"/>
      <c r="O11" s="395"/>
      <c r="P11" s="292"/>
      <c r="Q11" s="381"/>
      <c r="R11" s="126" t="s">
        <v>109</v>
      </c>
      <c r="S11" s="126"/>
      <c r="T11" s="31" t="s">
        <v>371</v>
      </c>
      <c r="U11" s="10"/>
      <c r="V11" s="11"/>
      <c r="W11" s="11"/>
      <c r="X11" s="50"/>
      <c r="Y11" s="126"/>
      <c r="Z11" s="117"/>
      <c r="AA11" s="394"/>
      <c r="AB11" s="395"/>
      <c r="AC11" s="395"/>
      <c r="AD11" s="381"/>
      <c r="AE11" s="126"/>
      <c r="AF11" s="255"/>
      <c r="AG11" s="13"/>
      <c r="AH11" s="13"/>
      <c r="AI11" s="13"/>
      <c r="AJ11" s="68"/>
      <c r="AK11" s="126"/>
      <c r="AL11" s="118"/>
      <c r="AM11" s="10"/>
      <c r="AN11" s="11"/>
      <c r="AO11" s="11"/>
      <c r="AP11" s="6"/>
      <c r="AQ11" s="63" t="s">
        <v>609</v>
      </c>
      <c r="AR11" s="50"/>
      <c r="AS11" s="63" t="s">
        <v>641</v>
      </c>
      <c r="AT11" s="169" t="s">
        <v>506</v>
      </c>
      <c r="BA11" s="2"/>
      <c r="BB11" s="2"/>
      <c r="BC11" s="118"/>
      <c r="BD11" s="2"/>
      <c r="BF11" s="118"/>
      <c r="BG11" s="2"/>
      <c r="BI11" s="118"/>
      <c r="BJ11" s="118"/>
      <c r="BL11" s="118"/>
      <c r="BM11" s="2"/>
      <c r="BO11" s="118"/>
      <c r="BP11" s="2"/>
      <c r="BQ11" s="2"/>
      <c r="BR11" s="121"/>
      <c r="BS11" s="122"/>
      <c r="BU11" s="2"/>
      <c r="BV11" s="2"/>
    </row>
    <row r="12" spans="1:74" s="3" customFormat="1" ht="12.75" customHeight="1">
      <c r="A12" s="8"/>
      <c r="B12" s="292"/>
      <c r="C12" s="381"/>
      <c r="D12" s="1010"/>
      <c r="E12" s="1010"/>
      <c r="F12" s="118"/>
      <c r="G12" s="394"/>
      <c r="H12" s="395"/>
      <c r="I12" s="292"/>
      <c r="J12" s="381"/>
      <c r="K12" s="1010"/>
      <c r="L12" s="1010"/>
      <c r="M12" s="117"/>
      <c r="N12" s="394"/>
      <c r="O12" s="395"/>
      <c r="P12" s="292"/>
      <c r="Q12" s="381"/>
      <c r="R12" s="126"/>
      <c r="S12" s="126"/>
      <c r="T12" s="31"/>
      <c r="U12" s="10"/>
      <c r="V12" s="11"/>
      <c r="W12" s="11"/>
      <c r="X12" s="50"/>
      <c r="Y12" s="126"/>
      <c r="Z12" s="117"/>
      <c r="AA12" s="394"/>
      <c r="AB12" s="395"/>
      <c r="AC12" s="395"/>
      <c r="AD12" s="381"/>
      <c r="AE12" s="126"/>
      <c r="AF12" s="255"/>
      <c r="AG12" s="13"/>
      <c r="AH12" s="13"/>
      <c r="AI12" s="13"/>
      <c r="AJ12" s="68"/>
      <c r="AK12" s="126"/>
      <c r="AL12" s="118"/>
      <c r="AM12" s="10"/>
      <c r="AN12" s="11"/>
      <c r="AO12" s="11"/>
      <c r="AP12" s="6"/>
      <c r="AQ12" s="63" t="s">
        <v>667</v>
      </c>
      <c r="AR12" s="50"/>
      <c r="AS12" s="63" t="s">
        <v>642</v>
      </c>
      <c r="AT12" s="169"/>
      <c r="BA12" s="2"/>
      <c r="BB12" s="2"/>
      <c r="BC12" s="118"/>
      <c r="BD12" s="2"/>
      <c r="BF12" s="118"/>
      <c r="BG12" s="2"/>
      <c r="BI12" s="118"/>
      <c r="BJ12" s="118"/>
      <c r="BL12" s="118"/>
      <c r="BM12" s="2"/>
      <c r="BO12" s="118"/>
      <c r="BP12" s="2"/>
      <c r="BQ12" s="2"/>
      <c r="BR12" s="121"/>
      <c r="BS12" s="122"/>
      <c r="BU12" s="2"/>
      <c r="BV12" s="2"/>
    </row>
    <row r="13" spans="1:74" s="3" customFormat="1" ht="12.75" customHeight="1">
      <c r="A13" s="8"/>
      <c r="B13" s="292"/>
      <c r="C13" s="381"/>
      <c r="D13" s="1010"/>
      <c r="E13" s="1010"/>
      <c r="F13" s="118"/>
      <c r="G13" s="394"/>
      <c r="H13" s="395"/>
      <c r="I13" s="292"/>
      <c r="J13" s="381"/>
      <c r="K13" s="1010"/>
      <c r="L13" s="1010"/>
      <c r="M13" s="117"/>
      <c r="N13" s="394"/>
      <c r="O13" s="395"/>
      <c r="P13" s="292"/>
      <c r="Q13" s="381"/>
      <c r="R13" s="126"/>
      <c r="S13" s="126"/>
      <c r="T13" s="31"/>
      <c r="U13" s="10"/>
      <c r="V13" s="11"/>
      <c r="W13" s="11"/>
      <c r="X13" s="50"/>
      <c r="Y13" s="126"/>
      <c r="Z13" s="117"/>
      <c r="AA13" s="394"/>
      <c r="AB13" s="395"/>
      <c r="AC13" s="395"/>
      <c r="AD13" s="381"/>
      <c r="AE13" s="126"/>
      <c r="AF13" s="255"/>
      <c r="AG13" s="13"/>
      <c r="AH13" s="13"/>
      <c r="AI13" s="13"/>
      <c r="AJ13" s="68"/>
      <c r="AK13" s="126"/>
      <c r="AL13" s="118"/>
      <c r="AM13" s="10"/>
      <c r="AN13" s="11"/>
      <c r="AO13" s="11"/>
      <c r="AP13" s="6"/>
      <c r="AQ13" s="63" t="s">
        <v>503</v>
      </c>
      <c r="AR13" s="50"/>
      <c r="AS13" s="63" t="s">
        <v>643</v>
      </c>
      <c r="AT13" s="169"/>
      <c r="BA13" s="2"/>
      <c r="BB13" s="2"/>
      <c r="BC13" s="118"/>
      <c r="BD13" s="2"/>
      <c r="BF13" s="118"/>
      <c r="BG13" s="2"/>
      <c r="BI13" s="118"/>
      <c r="BJ13" s="118"/>
      <c r="BL13" s="118"/>
      <c r="BM13" s="2"/>
      <c r="BO13" s="118"/>
      <c r="BP13" s="2"/>
      <c r="BQ13" s="2"/>
      <c r="BR13" s="121"/>
      <c r="BS13" s="122"/>
      <c r="BU13" s="2"/>
      <c r="BV13" s="2"/>
    </row>
    <row r="14" spans="1:74" s="3" customFormat="1" ht="12.75" customHeight="1">
      <c r="A14" s="8"/>
      <c r="B14" s="292"/>
      <c r="C14" s="381"/>
      <c r="D14" s="1010"/>
      <c r="E14" s="1010"/>
      <c r="F14" s="118"/>
      <c r="G14" s="394"/>
      <c r="H14" s="395"/>
      <c r="I14" s="292"/>
      <c r="J14" s="381"/>
      <c r="K14" s="1010"/>
      <c r="L14" s="1010"/>
      <c r="M14" s="117"/>
      <c r="N14" s="394"/>
      <c r="O14" s="395"/>
      <c r="P14" s="292"/>
      <c r="Q14" s="381"/>
      <c r="R14" s="126"/>
      <c r="S14" s="126"/>
      <c r="T14" s="31"/>
      <c r="U14" s="10"/>
      <c r="V14" s="11"/>
      <c r="W14" s="11"/>
      <c r="X14" s="50"/>
      <c r="Y14" s="126"/>
      <c r="Z14" s="117"/>
      <c r="AA14" s="394"/>
      <c r="AB14" s="395"/>
      <c r="AC14" s="395"/>
      <c r="AD14" s="381"/>
      <c r="AE14" s="126"/>
      <c r="AF14" s="255"/>
      <c r="AG14" s="13"/>
      <c r="AH14" s="13"/>
      <c r="AI14" s="13"/>
      <c r="AJ14" s="68"/>
      <c r="AK14" s="126"/>
      <c r="AL14" s="118"/>
      <c r="AM14" s="10"/>
      <c r="AN14" s="11"/>
      <c r="AO14" s="11"/>
      <c r="AP14" s="6"/>
      <c r="AQ14" s="63"/>
      <c r="AR14" s="50"/>
      <c r="AS14" s="63" t="s">
        <v>644</v>
      </c>
      <c r="AT14" s="169"/>
      <c r="BA14" s="2"/>
      <c r="BB14" s="2"/>
      <c r="BC14" s="118"/>
      <c r="BD14" s="2"/>
      <c r="BF14" s="118"/>
      <c r="BG14" s="2"/>
      <c r="BI14" s="118"/>
      <c r="BJ14" s="118"/>
      <c r="BL14" s="118"/>
      <c r="BM14" s="2"/>
      <c r="BO14" s="118"/>
      <c r="BP14" s="2"/>
      <c r="BQ14" s="2"/>
      <c r="BR14" s="121"/>
      <c r="BS14" s="122"/>
      <c r="BU14" s="2"/>
      <c r="BV14" s="2"/>
    </row>
    <row r="15" spans="1:74" s="3" customFormat="1" ht="12.75" customHeight="1">
      <c r="A15" s="8"/>
      <c r="B15" s="944"/>
      <c r="C15" s="867"/>
      <c r="D15" s="1011"/>
      <c r="E15" s="1011"/>
      <c r="F15" s="745"/>
      <c r="G15" s="865"/>
      <c r="H15" s="866"/>
      <c r="I15" s="869"/>
      <c r="J15" s="867"/>
      <c r="K15" s="1011"/>
      <c r="L15" s="1011"/>
      <c r="M15" s="745"/>
      <c r="N15" s="865"/>
      <c r="O15" s="866"/>
      <c r="P15" s="869"/>
      <c r="Q15" s="867"/>
      <c r="R15" s="127"/>
      <c r="S15" s="127"/>
      <c r="T15" s="384"/>
      <c r="U15" s="17"/>
      <c r="V15" s="19"/>
      <c r="W15" s="19"/>
      <c r="X15" s="51"/>
      <c r="Y15" s="127"/>
      <c r="Z15" s="745"/>
      <c r="AA15" s="865"/>
      <c r="AB15" s="866"/>
      <c r="AC15" s="866"/>
      <c r="AD15" s="867"/>
      <c r="AE15" s="127"/>
      <c r="AF15" s="597"/>
      <c r="AG15" s="21"/>
      <c r="AH15" s="21"/>
      <c r="AI15" s="21"/>
      <c r="AJ15" s="69"/>
      <c r="AK15" s="127"/>
      <c r="AL15" s="384"/>
      <c r="AM15" s="17"/>
      <c r="AN15" s="19"/>
      <c r="AO15" s="19"/>
      <c r="AP15" s="18"/>
      <c r="AQ15" s="64"/>
      <c r="AR15" s="51"/>
      <c r="AS15" s="64" t="s">
        <v>645</v>
      </c>
      <c r="AT15" s="170"/>
      <c r="BA15" s="2"/>
      <c r="BB15" s="2"/>
      <c r="BC15" s="118"/>
      <c r="BD15" s="2"/>
      <c r="BF15" s="118"/>
      <c r="BG15" s="2"/>
      <c r="BI15" s="118"/>
      <c r="BJ15" s="118"/>
      <c r="BL15" s="118"/>
      <c r="BM15" s="2"/>
      <c r="BO15" s="118"/>
      <c r="BP15" s="2"/>
      <c r="BQ15" s="2"/>
      <c r="BR15" s="121"/>
      <c r="BS15" s="122"/>
      <c r="BU15" s="2"/>
      <c r="BV15" s="2"/>
    </row>
    <row r="16" spans="1:74" s="3" customFormat="1" ht="12.75">
      <c r="A16" s="8"/>
      <c r="B16" s="44">
        <v>4</v>
      </c>
      <c r="C16" s="381" t="s">
        <v>112</v>
      </c>
      <c r="D16" s="1010"/>
      <c r="E16" s="1010"/>
      <c r="F16" s="117"/>
      <c r="G16" s="394"/>
      <c r="H16" s="395"/>
      <c r="I16" s="292"/>
      <c r="J16" s="381"/>
      <c r="K16" s="1010"/>
      <c r="L16" s="1010"/>
      <c r="M16" s="117"/>
      <c r="N16" s="394"/>
      <c r="O16" s="395"/>
      <c r="P16" s="292"/>
      <c r="Q16" s="381"/>
      <c r="R16" s="126"/>
      <c r="S16" s="126"/>
      <c r="T16" s="31"/>
      <c r="U16" s="10"/>
      <c r="V16" s="11"/>
      <c r="W16" s="11"/>
      <c r="X16" s="50"/>
      <c r="Y16" s="126" t="s">
        <v>112</v>
      </c>
      <c r="Z16" s="117" t="s">
        <v>479</v>
      </c>
      <c r="AA16" s="660" t="s">
        <v>254</v>
      </c>
      <c r="AB16" s="661"/>
      <c r="AC16" s="661"/>
      <c r="AD16" s="1076"/>
      <c r="AE16" s="126"/>
      <c r="AF16" s="255"/>
      <c r="AG16" s="13"/>
      <c r="AH16" s="13"/>
      <c r="AI16" s="13"/>
      <c r="AJ16" s="68"/>
      <c r="AK16" s="126"/>
      <c r="AL16" s="118"/>
      <c r="AM16" s="10"/>
      <c r="AN16" s="11"/>
      <c r="AO16" s="11"/>
      <c r="AP16" s="6"/>
      <c r="AQ16" s="63" t="s">
        <v>610</v>
      </c>
      <c r="AR16" s="50" t="s">
        <v>90</v>
      </c>
      <c r="AS16" s="63" t="s">
        <v>646</v>
      </c>
      <c r="AT16" s="169" t="s">
        <v>697</v>
      </c>
      <c r="BA16" s="2"/>
      <c r="BB16" s="2"/>
      <c r="BC16" s="118">
        <f>SUM(BC7:BC15)</f>
        <v>2</v>
      </c>
      <c r="BD16" s="1" t="s">
        <v>267</v>
      </c>
      <c r="BE16" s="118"/>
      <c r="BF16" s="118">
        <f>SUM(BF7:BF15)</f>
        <v>7</v>
      </c>
      <c r="BG16" s="1" t="s">
        <v>267</v>
      </c>
      <c r="BH16" s="118"/>
      <c r="BI16" s="118">
        <f>SUM(BI7:BI15)</f>
        <v>11</v>
      </c>
      <c r="BJ16" s="1" t="s">
        <v>267</v>
      </c>
      <c r="BK16" s="118"/>
      <c r="BL16" s="118">
        <f>SUM(BL7:BL15)</f>
        <v>4</v>
      </c>
      <c r="BM16" s="1" t="s">
        <v>267</v>
      </c>
      <c r="BN16" s="118"/>
      <c r="BO16" s="118">
        <f>SUM(BO7:BO15)</f>
        <v>0</v>
      </c>
      <c r="BP16" s="1" t="s">
        <v>267</v>
      </c>
      <c r="BQ16" s="1"/>
      <c r="BR16" s="118">
        <f>SUM(BR7:BR15)</f>
        <v>0</v>
      </c>
      <c r="BS16" s="1" t="s">
        <v>267</v>
      </c>
      <c r="BU16" s="2"/>
      <c r="BV16" s="2"/>
    </row>
    <row r="17" spans="1:74" s="3" customFormat="1" ht="12.75" customHeight="1">
      <c r="A17" s="8"/>
      <c r="B17" s="292"/>
      <c r="C17" s="381"/>
      <c r="D17" s="1010"/>
      <c r="E17" s="1010"/>
      <c r="F17" s="117"/>
      <c r="G17" s="394"/>
      <c r="H17" s="395"/>
      <c r="I17" s="292"/>
      <c r="J17" s="381"/>
      <c r="K17" s="1010"/>
      <c r="L17" s="1010"/>
      <c r="M17" s="117"/>
      <c r="N17" s="394"/>
      <c r="O17" s="395"/>
      <c r="P17" s="292"/>
      <c r="Q17" s="381"/>
      <c r="R17" s="126"/>
      <c r="S17" s="126"/>
      <c r="T17" s="31"/>
      <c r="U17" s="10"/>
      <c r="V17" s="11"/>
      <c r="W17" s="11"/>
      <c r="X17" s="50"/>
      <c r="Y17" s="126"/>
      <c r="Z17" s="117"/>
      <c r="AA17" s="660" t="s">
        <v>260</v>
      </c>
      <c r="AB17" s="661" t="s">
        <v>386</v>
      </c>
      <c r="AC17" s="661">
        <v>16</v>
      </c>
      <c r="AD17" s="1076">
        <v>150</v>
      </c>
      <c r="AE17" s="126"/>
      <c r="AF17" s="255"/>
      <c r="AG17" s="13"/>
      <c r="AH17" s="13"/>
      <c r="AI17" s="13"/>
      <c r="AJ17" s="68"/>
      <c r="AK17" s="126"/>
      <c r="AL17" s="118"/>
      <c r="AM17" s="10"/>
      <c r="AN17" s="11"/>
      <c r="AO17" s="11"/>
      <c r="AP17" s="6"/>
      <c r="AQ17" s="63" t="s">
        <v>398</v>
      </c>
      <c r="AR17" s="50"/>
      <c r="AS17" s="63" t="s">
        <v>647</v>
      </c>
      <c r="AT17" s="169" t="s">
        <v>698</v>
      </c>
      <c r="BA17" s="2"/>
      <c r="BB17" s="2"/>
      <c r="BC17" s="1"/>
      <c r="BD17" s="2"/>
      <c r="BF17" s="1"/>
      <c r="BG17" s="2"/>
      <c r="BI17" s="1"/>
      <c r="BJ17" s="2"/>
      <c r="BL17" s="118"/>
      <c r="BM17" s="2"/>
      <c r="BO17" s="1"/>
      <c r="BP17" s="2"/>
      <c r="BQ17" s="2"/>
      <c r="BR17" s="2"/>
      <c r="BS17" s="2"/>
      <c r="BU17" s="2"/>
      <c r="BV17" s="2"/>
    </row>
    <row r="18" spans="1:74" s="3" customFormat="1" ht="12.75" customHeight="1">
      <c r="A18" s="8"/>
      <c r="B18" s="944"/>
      <c r="C18" s="867"/>
      <c r="D18" s="1011"/>
      <c r="E18" s="1011"/>
      <c r="F18" s="745"/>
      <c r="G18" s="865"/>
      <c r="H18" s="866"/>
      <c r="I18" s="869"/>
      <c r="J18" s="867"/>
      <c r="K18" s="1011"/>
      <c r="L18" s="1011"/>
      <c r="M18" s="745"/>
      <c r="N18" s="865"/>
      <c r="O18" s="866"/>
      <c r="P18" s="869"/>
      <c r="Q18" s="867"/>
      <c r="R18" s="127"/>
      <c r="S18" s="127"/>
      <c r="T18" s="384"/>
      <c r="U18" s="17"/>
      <c r="V18" s="19"/>
      <c r="W18" s="19"/>
      <c r="X18" s="51"/>
      <c r="Y18" s="127"/>
      <c r="Z18" s="745"/>
      <c r="AA18" s="865"/>
      <c r="AB18" s="866"/>
      <c r="AC18" s="866"/>
      <c r="AD18" s="867"/>
      <c r="AE18" s="127"/>
      <c r="AF18" s="597"/>
      <c r="AG18" s="21"/>
      <c r="AH18" s="21"/>
      <c r="AI18" s="21"/>
      <c r="AJ18" s="69"/>
      <c r="AK18" s="127"/>
      <c r="AL18" s="384"/>
      <c r="AM18" s="17"/>
      <c r="AN18" s="19"/>
      <c r="AO18" s="19"/>
      <c r="AP18" s="18"/>
      <c r="AQ18" s="64" t="s">
        <v>668</v>
      </c>
      <c r="AR18" s="51"/>
      <c r="AS18" s="64" t="s">
        <v>648</v>
      </c>
      <c r="AT18" s="170"/>
      <c r="BA18" s="2"/>
      <c r="BB18" s="2"/>
      <c r="BC18" s="118">
        <f>COUNTIF($F$5:$F$163,BD18)</f>
        <v>4</v>
      </c>
      <c r="BD18" s="1" t="s">
        <v>242</v>
      </c>
      <c r="BE18" s="118"/>
      <c r="BF18" s="118">
        <f>COUNTIF($M$5:$M$163,BG18)</f>
        <v>0</v>
      </c>
      <c r="BG18" s="1" t="s">
        <v>364</v>
      </c>
      <c r="BH18" s="118"/>
      <c r="BI18" s="118">
        <f>COUNTIF($T$5:$T$163,BJ18)</f>
        <v>0</v>
      </c>
      <c r="BJ18" s="1" t="s">
        <v>242</v>
      </c>
      <c r="BL18" s="118"/>
      <c r="BM18" s="2"/>
      <c r="BO18" s="1"/>
      <c r="BP18" s="2"/>
      <c r="BQ18" s="2"/>
      <c r="BR18" s="2"/>
      <c r="BS18" s="2"/>
      <c r="BU18" s="2"/>
      <c r="BV18" s="2"/>
    </row>
    <row r="19" spans="1:74" s="3" customFormat="1" ht="12.75">
      <c r="A19" s="8"/>
      <c r="B19" s="44">
        <v>5</v>
      </c>
      <c r="C19" s="381" t="s">
        <v>115</v>
      </c>
      <c r="D19" s="1010"/>
      <c r="E19" s="1010"/>
      <c r="F19" s="117"/>
      <c r="G19" s="394"/>
      <c r="H19" s="395"/>
      <c r="I19" s="292"/>
      <c r="J19" s="381"/>
      <c r="K19" s="1010"/>
      <c r="L19" s="1010"/>
      <c r="M19" s="117"/>
      <c r="N19" s="394"/>
      <c r="O19" s="395"/>
      <c r="P19" s="292"/>
      <c r="Q19" s="381"/>
      <c r="R19" s="126" t="s">
        <v>115</v>
      </c>
      <c r="S19" s="126"/>
      <c r="T19" s="31" t="s">
        <v>372</v>
      </c>
      <c r="U19" s="10"/>
      <c r="V19" s="11"/>
      <c r="W19" s="11"/>
      <c r="X19" s="50"/>
      <c r="Y19" s="126"/>
      <c r="Z19" s="117"/>
      <c r="AA19" s="394"/>
      <c r="AB19" s="395"/>
      <c r="AC19" s="395"/>
      <c r="AD19" s="381"/>
      <c r="AE19" s="126"/>
      <c r="AF19" s="255"/>
      <c r="AG19" s="13"/>
      <c r="AH19" s="13"/>
      <c r="AI19" s="13"/>
      <c r="AJ19" s="68"/>
      <c r="AK19" s="126"/>
      <c r="AL19" s="118"/>
      <c r="AM19" s="10"/>
      <c r="AN19" s="11"/>
      <c r="AO19" s="11"/>
      <c r="AP19" s="6"/>
      <c r="AQ19" s="63" t="s">
        <v>611</v>
      </c>
      <c r="AR19" s="50"/>
      <c r="AS19" s="63" t="s">
        <v>649</v>
      </c>
      <c r="AT19" s="169" t="s">
        <v>2</v>
      </c>
      <c r="BA19" s="2"/>
      <c r="BB19" s="2"/>
      <c r="BC19" s="1"/>
      <c r="BD19" s="2"/>
      <c r="BF19" s="1"/>
      <c r="BG19" s="2"/>
      <c r="BI19" s="1"/>
      <c r="BJ19" s="2"/>
      <c r="BL19" s="118"/>
      <c r="BM19" s="2"/>
      <c r="BO19" s="1"/>
      <c r="BP19" s="2"/>
      <c r="BQ19" s="2"/>
      <c r="BR19" s="2"/>
      <c r="BS19" s="2"/>
      <c r="BU19" s="2"/>
      <c r="BV19" s="2"/>
    </row>
    <row r="20" spans="1:74" s="3" customFormat="1" ht="12.75" customHeight="1">
      <c r="A20" s="8"/>
      <c r="B20" s="292"/>
      <c r="C20" s="381"/>
      <c r="D20" s="1010"/>
      <c r="E20" s="1010"/>
      <c r="F20" s="117"/>
      <c r="G20" s="394"/>
      <c r="H20" s="395"/>
      <c r="I20" s="292"/>
      <c r="J20" s="381"/>
      <c r="K20" s="1010"/>
      <c r="L20" s="1010"/>
      <c r="M20" s="117"/>
      <c r="N20" s="394"/>
      <c r="O20" s="395"/>
      <c r="P20" s="292"/>
      <c r="Q20" s="381"/>
      <c r="R20" s="126"/>
      <c r="S20" s="126"/>
      <c r="T20" s="31"/>
      <c r="U20" s="10"/>
      <c r="V20" s="11"/>
      <c r="W20" s="11"/>
      <c r="X20" s="50"/>
      <c r="Y20" s="126"/>
      <c r="Z20" s="117"/>
      <c r="AA20" s="394"/>
      <c r="AB20" s="395"/>
      <c r="AC20" s="395"/>
      <c r="AD20" s="381"/>
      <c r="AE20" s="126"/>
      <c r="AF20" s="255"/>
      <c r="AG20" s="13"/>
      <c r="AH20" s="13"/>
      <c r="AI20" s="13"/>
      <c r="AJ20" s="68"/>
      <c r="AK20" s="126"/>
      <c r="AL20" s="118"/>
      <c r="AM20" s="10"/>
      <c r="AN20" s="11"/>
      <c r="AO20" s="11"/>
      <c r="AP20" s="6"/>
      <c r="AQ20" s="63" t="s">
        <v>669</v>
      </c>
      <c r="AR20" s="50"/>
      <c r="AS20" s="63" t="s">
        <v>650</v>
      </c>
      <c r="AT20" s="169" t="s">
        <v>698</v>
      </c>
      <c r="BA20" s="2"/>
      <c r="BB20" s="2"/>
      <c r="BC20" s="1"/>
      <c r="BD20" s="2"/>
      <c r="BF20" s="1"/>
      <c r="BG20" s="2"/>
      <c r="BI20" s="1"/>
      <c r="BJ20" s="2"/>
      <c r="BL20" s="118"/>
      <c r="BM20" s="2"/>
      <c r="BO20" s="1"/>
      <c r="BP20" s="2"/>
      <c r="BQ20" s="2"/>
      <c r="BR20" s="2"/>
      <c r="BS20" s="2"/>
      <c r="BU20" s="2"/>
      <c r="BV20" s="2"/>
    </row>
    <row r="21" spans="1:74" s="3" customFormat="1" ht="12.75" customHeight="1">
      <c r="A21" s="8"/>
      <c r="B21" s="292"/>
      <c r="C21" s="381"/>
      <c r="D21" s="1010"/>
      <c r="E21" s="1010"/>
      <c r="F21" s="117"/>
      <c r="G21" s="394"/>
      <c r="H21" s="395"/>
      <c r="I21" s="292"/>
      <c r="J21" s="381"/>
      <c r="K21" s="1010"/>
      <c r="L21" s="1010"/>
      <c r="M21" s="117"/>
      <c r="N21" s="394"/>
      <c r="O21" s="395"/>
      <c r="P21" s="292"/>
      <c r="Q21" s="381"/>
      <c r="R21" s="126"/>
      <c r="S21" s="126"/>
      <c r="T21" s="31"/>
      <c r="U21" s="10"/>
      <c r="V21" s="11"/>
      <c r="W21" s="11"/>
      <c r="X21" s="50"/>
      <c r="Y21" s="126"/>
      <c r="Z21" s="117"/>
      <c r="AA21" s="394"/>
      <c r="AB21" s="395"/>
      <c r="AC21" s="395"/>
      <c r="AD21" s="381"/>
      <c r="AE21" s="126"/>
      <c r="AF21" s="255"/>
      <c r="AG21" s="13"/>
      <c r="AH21" s="13"/>
      <c r="AI21" s="13"/>
      <c r="AJ21" s="68"/>
      <c r="AK21" s="126"/>
      <c r="AL21" s="118"/>
      <c r="AM21" s="10"/>
      <c r="AN21" s="11"/>
      <c r="AO21" s="11"/>
      <c r="AP21" s="6"/>
      <c r="AQ21" s="63" t="s">
        <v>670</v>
      </c>
      <c r="AR21" s="50"/>
      <c r="AS21" s="63" t="s">
        <v>651</v>
      </c>
      <c r="AT21" s="169"/>
      <c r="BA21" s="2"/>
      <c r="BB21" s="2"/>
      <c r="BC21" s="1"/>
      <c r="BD21" s="2"/>
      <c r="BF21" s="1"/>
      <c r="BG21" s="2"/>
      <c r="BI21" s="1"/>
      <c r="BJ21" s="2"/>
      <c r="BL21" s="118"/>
      <c r="BM21" s="2"/>
      <c r="BO21" s="1"/>
      <c r="BP21" s="2"/>
      <c r="BQ21" s="2"/>
      <c r="BR21" s="2"/>
      <c r="BS21" s="2"/>
      <c r="BU21" s="2"/>
      <c r="BV21" s="2"/>
    </row>
    <row r="22" spans="1:74" s="3" customFormat="1" ht="12.75" customHeight="1">
      <c r="A22" s="8"/>
      <c r="B22" s="944"/>
      <c r="C22" s="867"/>
      <c r="D22" s="1011"/>
      <c r="E22" s="1011"/>
      <c r="F22" s="745"/>
      <c r="G22" s="865"/>
      <c r="H22" s="866"/>
      <c r="I22" s="869"/>
      <c r="J22" s="867"/>
      <c r="K22" s="1011"/>
      <c r="L22" s="1011"/>
      <c r="M22" s="745"/>
      <c r="N22" s="865"/>
      <c r="O22" s="866"/>
      <c r="P22" s="869"/>
      <c r="Q22" s="867"/>
      <c r="R22" s="127"/>
      <c r="S22" s="127"/>
      <c r="T22" s="384"/>
      <c r="U22" s="17"/>
      <c r="V22" s="19"/>
      <c r="W22" s="19"/>
      <c r="X22" s="51"/>
      <c r="Y22" s="127"/>
      <c r="Z22" s="745"/>
      <c r="AA22" s="865"/>
      <c r="AB22" s="866"/>
      <c r="AC22" s="866"/>
      <c r="AD22" s="867"/>
      <c r="AE22" s="127"/>
      <c r="AF22" s="597"/>
      <c r="AG22" s="21"/>
      <c r="AH22" s="21"/>
      <c r="AI22" s="21"/>
      <c r="AJ22" s="69"/>
      <c r="AK22" s="127"/>
      <c r="AL22" s="384"/>
      <c r="AM22" s="17"/>
      <c r="AN22" s="19"/>
      <c r="AO22" s="19"/>
      <c r="AP22" s="18"/>
      <c r="AQ22" s="64" t="s">
        <v>503</v>
      </c>
      <c r="AR22" s="51"/>
      <c r="AS22" s="64" t="s">
        <v>652</v>
      </c>
      <c r="AT22" s="170"/>
      <c r="BA22" s="2"/>
      <c r="BB22" s="2"/>
      <c r="BC22" s="118">
        <f>COUNTIF($F$5:$F$169,BD22)</f>
        <v>0</v>
      </c>
      <c r="BD22" s="118" t="s">
        <v>476</v>
      </c>
      <c r="BF22" s="1"/>
      <c r="BG22" s="2"/>
      <c r="BI22" s="1"/>
      <c r="BJ22" s="2"/>
      <c r="BL22" s="118"/>
      <c r="BM22" s="2"/>
      <c r="BO22" s="1"/>
      <c r="BP22" s="2"/>
      <c r="BQ22" s="2"/>
      <c r="BR22" s="2"/>
      <c r="BS22" s="2"/>
      <c r="BU22" s="2"/>
      <c r="BV22" s="2"/>
    </row>
    <row r="23" spans="1:74" s="3" customFormat="1" ht="12.75">
      <c r="A23" s="8"/>
      <c r="B23" s="44">
        <v>6</v>
      </c>
      <c r="C23" s="381" t="s">
        <v>117</v>
      </c>
      <c r="D23" s="1261" t="s">
        <v>117</v>
      </c>
      <c r="E23" s="1010" t="s">
        <v>486</v>
      </c>
      <c r="F23" s="789" t="s">
        <v>465</v>
      </c>
      <c r="G23" s="394"/>
      <c r="H23" s="395"/>
      <c r="I23" s="292"/>
      <c r="J23" s="381"/>
      <c r="K23" s="1010" t="s">
        <v>117</v>
      </c>
      <c r="L23" s="1010"/>
      <c r="M23" s="117" t="s">
        <v>432</v>
      </c>
      <c r="N23" s="660" t="s">
        <v>665</v>
      </c>
      <c r="O23" s="661"/>
      <c r="P23" s="662"/>
      <c r="Q23" s="1076"/>
      <c r="R23" s="126"/>
      <c r="S23" s="126"/>
      <c r="T23" s="31"/>
      <c r="U23" s="10"/>
      <c r="V23" s="11"/>
      <c r="W23" s="11"/>
      <c r="X23" s="50"/>
      <c r="Y23" s="126"/>
      <c r="Z23" s="117"/>
      <c r="AA23" s="660"/>
      <c r="AB23" s="661"/>
      <c r="AC23" s="661"/>
      <c r="AD23" s="1076"/>
      <c r="AE23" s="126"/>
      <c r="AF23" s="255"/>
      <c r="AG23" s="13"/>
      <c r="AH23" s="13"/>
      <c r="AI23" s="13"/>
      <c r="AJ23" s="68"/>
      <c r="AK23" s="126"/>
      <c r="AL23" s="118"/>
      <c r="AM23" s="10"/>
      <c r="AN23" s="11"/>
      <c r="AO23" s="11"/>
      <c r="AP23" s="6"/>
      <c r="AQ23" s="63" t="s">
        <v>612</v>
      </c>
      <c r="AR23" s="50" t="s">
        <v>344</v>
      </c>
      <c r="AS23" s="63" t="s">
        <v>655</v>
      </c>
      <c r="AT23" s="169" t="s">
        <v>419</v>
      </c>
      <c r="BA23" s="2"/>
      <c r="BB23" s="2"/>
      <c r="BC23" s="1"/>
      <c r="BD23" s="118"/>
      <c r="BF23" s="1"/>
      <c r="BG23" s="2"/>
      <c r="BI23" s="1"/>
      <c r="BJ23" s="2"/>
      <c r="BL23" s="118"/>
      <c r="BM23" s="2"/>
      <c r="BO23" s="1"/>
      <c r="BP23" s="2"/>
      <c r="BQ23" s="2"/>
      <c r="BR23" s="2"/>
      <c r="BS23" s="2"/>
      <c r="BU23" s="2"/>
      <c r="BV23" s="2"/>
    </row>
    <row r="24" spans="1:74" s="3" customFormat="1" ht="12.75" customHeight="1">
      <c r="A24" s="8"/>
      <c r="B24" s="292"/>
      <c r="C24" s="381"/>
      <c r="D24" s="1261"/>
      <c r="E24" s="1261"/>
      <c r="F24" s="788" t="s">
        <v>242</v>
      </c>
      <c r="G24" s="394"/>
      <c r="H24" s="395"/>
      <c r="I24" s="292"/>
      <c r="J24" s="381"/>
      <c r="K24" s="1010"/>
      <c r="L24" s="1010"/>
      <c r="M24" s="117"/>
      <c r="N24" s="660" t="s">
        <v>111</v>
      </c>
      <c r="O24" s="661" t="s">
        <v>121</v>
      </c>
      <c r="P24" s="661">
        <v>12</v>
      </c>
      <c r="Q24" s="1076">
        <v>400</v>
      </c>
      <c r="R24" s="126"/>
      <c r="S24" s="126"/>
      <c r="T24" s="31"/>
      <c r="U24" s="10"/>
      <c r="V24" s="11"/>
      <c r="W24" s="11"/>
      <c r="X24" s="50"/>
      <c r="Y24" s="126"/>
      <c r="Z24" s="117"/>
      <c r="AA24" s="660"/>
      <c r="AB24" s="661"/>
      <c r="AC24" s="661"/>
      <c r="AD24" s="1076"/>
      <c r="AE24" s="126"/>
      <c r="AF24" s="255"/>
      <c r="AG24" s="13"/>
      <c r="AH24" s="13"/>
      <c r="AI24" s="13"/>
      <c r="AJ24" s="68"/>
      <c r="AK24" s="126"/>
      <c r="AL24" s="118"/>
      <c r="AM24" s="10"/>
      <c r="AN24" s="11"/>
      <c r="AO24" s="11"/>
      <c r="AP24" s="6"/>
      <c r="AQ24" s="63" t="s">
        <v>613</v>
      </c>
      <c r="AR24" s="50"/>
      <c r="AS24" s="63" t="s">
        <v>656</v>
      </c>
      <c r="AT24" s="169" t="s">
        <v>697</v>
      </c>
      <c r="BA24" s="2"/>
      <c r="BB24" s="2"/>
      <c r="BC24" s="1"/>
      <c r="BD24" s="2"/>
      <c r="BF24" s="1"/>
      <c r="BG24" s="2"/>
      <c r="BI24" s="1"/>
      <c r="BJ24" s="2"/>
      <c r="BL24" s="118"/>
      <c r="BM24" s="2"/>
      <c r="BO24" s="1"/>
      <c r="BP24" s="2"/>
      <c r="BQ24" s="2"/>
      <c r="BR24" s="2"/>
      <c r="BS24" s="2"/>
      <c r="BU24" s="2"/>
      <c r="BV24" s="2"/>
    </row>
    <row r="25" spans="1:74" s="3" customFormat="1" ht="12.75" customHeight="1">
      <c r="A25" s="8"/>
      <c r="B25" s="292"/>
      <c r="C25" s="381"/>
      <c r="D25" s="1261"/>
      <c r="E25" s="1261"/>
      <c r="F25" s="995"/>
      <c r="G25" s="394"/>
      <c r="H25" s="395"/>
      <c r="I25" s="292"/>
      <c r="J25" s="381"/>
      <c r="K25" s="1010"/>
      <c r="L25" s="1010"/>
      <c r="M25" s="117"/>
      <c r="N25" s="660" t="s">
        <v>25</v>
      </c>
      <c r="O25" s="661" t="s">
        <v>386</v>
      </c>
      <c r="P25" s="661">
        <v>20</v>
      </c>
      <c r="Q25" s="1211">
        <v>150</v>
      </c>
      <c r="R25" s="126"/>
      <c r="S25" s="126"/>
      <c r="T25" s="31"/>
      <c r="U25" s="10"/>
      <c r="V25" s="11"/>
      <c r="W25" s="11"/>
      <c r="X25" s="50"/>
      <c r="Y25" s="126"/>
      <c r="Z25" s="117"/>
      <c r="AA25" s="660"/>
      <c r="AB25" s="661"/>
      <c r="AC25" s="661"/>
      <c r="AD25" s="1076"/>
      <c r="AE25" s="126"/>
      <c r="AF25" s="255"/>
      <c r="AG25" s="13"/>
      <c r="AH25" s="13"/>
      <c r="AI25" s="13"/>
      <c r="AJ25" s="68"/>
      <c r="AK25" s="126"/>
      <c r="AL25" s="118"/>
      <c r="AM25" s="10"/>
      <c r="AN25" s="11"/>
      <c r="AO25" s="11"/>
      <c r="AP25" s="6"/>
      <c r="AQ25" s="63" t="s">
        <v>671</v>
      </c>
      <c r="AR25" s="50"/>
      <c r="AS25" s="63" t="s">
        <v>657</v>
      </c>
      <c r="AT25" s="169" t="s">
        <v>698</v>
      </c>
      <c r="BA25" s="2"/>
      <c r="BB25" s="2"/>
      <c r="BC25" s="1"/>
      <c r="BD25" s="2"/>
      <c r="BF25" s="1"/>
      <c r="BG25" s="2"/>
      <c r="BI25" s="1"/>
      <c r="BJ25" s="2"/>
      <c r="BL25" s="118"/>
      <c r="BM25" s="2"/>
      <c r="BO25" s="1"/>
      <c r="BP25" s="2"/>
      <c r="BQ25" s="2"/>
      <c r="BR25" s="2"/>
      <c r="BS25" s="2"/>
      <c r="BU25" s="2"/>
      <c r="BV25" s="2"/>
    </row>
    <row r="26" spans="1:74" s="3" customFormat="1" ht="13.5" customHeight="1" thickBot="1">
      <c r="A26" s="8"/>
      <c r="B26" s="944"/>
      <c r="C26" s="867"/>
      <c r="D26" s="1011"/>
      <c r="E26" s="1011"/>
      <c r="F26" s="745"/>
      <c r="G26" s="865"/>
      <c r="H26" s="866"/>
      <c r="I26" s="869"/>
      <c r="J26" s="867"/>
      <c r="K26" s="1011"/>
      <c r="L26" s="1011"/>
      <c r="M26" s="745"/>
      <c r="N26" s="865"/>
      <c r="O26" s="866"/>
      <c r="P26" s="869"/>
      <c r="Q26" s="867"/>
      <c r="R26" s="126"/>
      <c r="S26" s="126"/>
      <c r="T26" s="31"/>
      <c r="U26" s="17"/>
      <c r="V26" s="19"/>
      <c r="W26" s="19"/>
      <c r="X26" s="51"/>
      <c r="Y26" s="127"/>
      <c r="Z26" s="745"/>
      <c r="AA26" s="865"/>
      <c r="AB26" s="866"/>
      <c r="AC26" s="866"/>
      <c r="AD26" s="867"/>
      <c r="AE26" s="127"/>
      <c r="AF26" s="597"/>
      <c r="AG26" s="21"/>
      <c r="AH26" s="21"/>
      <c r="AI26" s="21"/>
      <c r="AJ26" s="69"/>
      <c r="AK26" s="127"/>
      <c r="AL26" s="384"/>
      <c r="AM26" s="17"/>
      <c r="AN26" s="19"/>
      <c r="AO26" s="19"/>
      <c r="AP26" s="18"/>
      <c r="AQ26" s="64" t="s">
        <v>503</v>
      </c>
      <c r="AR26" s="51"/>
      <c r="AS26" s="64" t="s">
        <v>410</v>
      </c>
      <c r="AT26" s="170"/>
      <c r="BA26" s="2"/>
      <c r="BB26" s="2"/>
      <c r="BC26" s="1"/>
      <c r="BD26" s="2"/>
      <c r="BF26" s="1"/>
      <c r="BG26" s="2"/>
      <c r="BI26" s="1"/>
      <c r="BJ26" s="2"/>
      <c r="BL26" s="118"/>
      <c r="BM26" s="2"/>
      <c r="BO26" s="1"/>
      <c r="BP26" s="2"/>
      <c r="BQ26" s="2"/>
      <c r="BR26" s="2"/>
      <c r="BS26" s="2"/>
      <c r="BU26" s="2"/>
      <c r="BV26" s="2"/>
    </row>
    <row r="27" spans="1:74" s="3" customFormat="1" ht="13.5" thickTop="1">
      <c r="A27" s="8"/>
      <c r="B27" s="292">
        <v>7</v>
      </c>
      <c r="C27" s="381" t="s">
        <v>119</v>
      </c>
      <c r="D27" s="1010"/>
      <c r="E27" s="1010"/>
      <c r="F27" s="390"/>
      <c r="G27" s="1271"/>
      <c r="H27" s="648"/>
      <c r="I27" s="649"/>
      <c r="J27" s="1079"/>
      <c r="K27" s="1010" t="s">
        <v>119</v>
      </c>
      <c r="L27" s="1010"/>
      <c r="M27" s="117" t="s">
        <v>432</v>
      </c>
      <c r="N27" s="1157" t="s">
        <v>367</v>
      </c>
      <c r="O27" s="1158"/>
      <c r="P27" s="1159"/>
      <c r="Q27" s="1197"/>
      <c r="R27" s="1045"/>
      <c r="S27" s="1046"/>
      <c r="T27" s="387"/>
      <c r="U27" s="627"/>
      <c r="V27" s="617"/>
      <c r="W27" s="617"/>
      <c r="X27" s="626"/>
      <c r="Y27" s="126"/>
      <c r="Z27" s="31"/>
      <c r="AA27" s="10"/>
      <c r="AB27" s="11"/>
      <c r="AC27" s="11"/>
      <c r="AD27" s="53"/>
      <c r="AE27" s="126"/>
      <c r="AF27" s="255"/>
      <c r="AG27" s="13"/>
      <c r="AH27" s="13"/>
      <c r="AI27" s="13"/>
      <c r="AJ27" s="68"/>
      <c r="AK27" s="126"/>
      <c r="AL27" s="118"/>
      <c r="AM27" s="10"/>
      <c r="AN27" s="11"/>
      <c r="AO27" s="11"/>
      <c r="AP27" s="53"/>
      <c r="AQ27" s="63" t="s">
        <v>404</v>
      </c>
      <c r="AR27" s="50"/>
      <c r="AS27" s="63" t="s">
        <v>404</v>
      </c>
      <c r="AT27" s="169" t="s">
        <v>697</v>
      </c>
      <c r="BA27" s="2"/>
      <c r="BB27" s="2"/>
      <c r="BC27" s="1"/>
      <c r="BD27" s="2"/>
      <c r="BF27" s="1"/>
      <c r="BG27" s="2"/>
      <c r="BI27" s="1"/>
      <c r="BJ27" s="2"/>
      <c r="BL27" s="118"/>
      <c r="BM27" s="2"/>
      <c r="BO27" s="1"/>
      <c r="BP27" s="2"/>
      <c r="BQ27" s="2"/>
      <c r="BR27" s="2"/>
      <c r="BS27" s="2"/>
      <c r="BU27" s="2"/>
      <c r="BV27" s="2"/>
    </row>
    <row r="28" spans="1:74" s="3" customFormat="1" ht="12.75">
      <c r="A28" s="8"/>
      <c r="B28" s="292"/>
      <c r="C28" s="381"/>
      <c r="D28" s="1010"/>
      <c r="E28" s="1010"/>
      <c r="F28" s="888"/>
      <c r="G28" s="1271"/>
      <c r="H28" s="648"/>
      <c r="I28" s="649"/>
      <c r="J28" s="1079"/>
      <c r="K28" s="1010"/>
      <c r="L28" s="1010"/>
      <c r="M28" s="117"/>
      <c r="N28" s="647" t="s">
        <v>366</v>
      </c>
      <c r="O28" s="648" t="s">
        <v>120</v>
      </c>
      <c r="P28" s="649">
        <v>16</v>
      </c>
      <c r="Q28" s="1742">
        <v>1500</v>
      </c>
      <c r="R28" s="1021"/>
      <c r="S28" s="126"/>
      <c r="T28" s="388"/>
      <c r="U28" s="627"/>
      <c r="V28" s="617"/>
      <c r="W28" s="617"/>
      <c r="X28" s="626"/>
      <c r="Y28" s="126"/>
      <c r="Z28" s="31"/>
      <c r="AA28" s="10"/>
      <c r="AB28" s="11"/>
      <c r="AC28" s="11"/>
      <c r="AD28" s="53"/>
      <c r="AE28" s="126"/>
      <c r="AF28" s="255"/>
      <c r="AG28" s="13"/>
      <c r="AH28" s="13"/>
      <c r="AI28" s="13"/>
      <c r="AJ28" s="68"/>
      <c r="AK28" s="126"/>
      <c r="AL28" s="118"/>
      <c r="AM28" s="10"/>
      <c r="AN28" s="11"/>
      <c r="AO28" s="11"/>
      <c r="AP28" s="6"/>
      <c r="AQ28" s="63" t="s">
        <v>402</v>
      </c>
      <c r="AR28" s="50"/>
      <c r="AS28" s="63" t="s">
        <v>658</v>
      </c>
      <c r="AT28" s="169" t="s">
        <v>698</v>
      </c>
      <c r="BA28" s="2"/>
      <c r="BB28" s="2"/>
      <c r="BC28" s="1"/>
      <c r="BD28" s="2"/>
      <c r="BF28" s="1"/>
      <c r="BG28" s="2"/>
      <c r="BI28" s="1"/>
      <c r="BJ28" s="2"/>
      <c r="BL28" s="118"/>
      <c r="BM28" s="2"/>
      <c r="BO28" s="1"/>
      <c r="BP28" s="2"/>
      <c r="BQ28" s="2"/>
      <c r="BR28" s="2"/>
      <c r="BS28" s="2"/>
      <c r="BU28" s="2"/>
      <c r="BV28" s="2"/>
    </row>
    <row r="29" spans="1:74" s="3" customFormat="1" ht="12.75">
      <c r="A29" s="8"/>
      <c r="B29" s="292"/>
      <c r="C29" s="381"/>
      <c r="D29" s="1010"/>
      <c r="E29" s="1010"/>
      <c r="F29" s="1196"/>
      <c r="G29" s="394"/>
      <c r="H29" s="395"/>
      <c r="I29" s="292"/>
      <c r="J29" s="381"/>
      <c r="K29" s="1010"/>
      <c r="L29" s="1010"/>
      <c r="M29" s="117"/>
      <c r="N29" s="660" t="s">
        <v>440</v>
      </c>
      <c r="O29" s="661"/>
      <c r="P29" s="662"/>
      <c r="Q29" s="1198"/>
      <c r="R29" s="1021"/>
      <c r="S29" s="126"/>
      <c r="T29" s="388"/>
      <c r="U29" s="700"/>
      <c r="V29" s="673"/>
      <c r="W29" s="673"/>
      <c r="X29" s="674"/>
      <c r="Y29" s="361"/>
      <c r="Z29" s="31"/>
      <c r="AA29" s="363"/>
      <c r="AB29" s="270"/>
      <c r="AC29" s="270"/>
      <c r="AD29" s="271"/>
      <c r="AE29" s="361"/>
      <c r="AF29" s="255"/>
      <c r="AG29" s="279"/>
      <c r="AH29" s="13"/>
      <c r="AI29" s="13"/>
      <c r="AJ29" s="68"/>
      <c r="AK29" s="126"/>
      <c r="AL29" s="118"/>
      <c r="AM29" s="10"/>
      <c r="AN29" s="11"/>
      <c r="AO29" s="11"/>
      <c r="AP29" s="6"/>
      <c r="AQ29" s="63" t="s">
        <v>399</v>
      </c>
      <c r="AR29" s="50"/>
      <c r="AS29" s="63" t="s">
        <v>659</v>
      </c>
      <c r="AT29" s="169"/>
      <c r="BA29" s="2"/>
      <c r="BB29" s="2"/>
      <c r="BC29" s="1"/>
      <c r="BD29" s="2"/>
      <c r="BF29" s="1"/>
      <c r="BG29" s="2"/>
      <c r="BI29" s="1"/>
      <c r="BJ29" s="2"/>
      <c r="BL29" s="118"/>
      <c r="BM29" s="2"/>
      <c r="BO29" s="1"/>
      <c r="BP29" s="2"/>
      <c r="BQ29" s="2"/>
      <c r="BR29" s="2"/>
      <c r="BS29" s="2"/>
      <c r="BU29" s="2"/>
      <c r="BV29" s="2"/>
    </row>
    <row r="30" spans="1:74" s="3" customFormat="1" ht="12.75">
      <c r="A30" s="8"/>
      <c r="B30" s="292"/>
      <c r="C30" s="381"/>
      <c r="D30" s="1261"/>
      <c r="E30" s="1261"/>
      <c r="F30" s="1196"/>
      <c r="G30" s="1192"/>
      <c r="H30" s="1193"/>
      <c r="I30" s="964"/>
      <c r="J30" s="1194"/>
      <c r="K30" s="1261"/>
      <c r="L30" s="1261"/>
      <c r="M30" s="117"/>
      <c r="N30" s="660" t="s">
        <v>441</v>
      </c>
      <c r="O30" s="661"/>
      <c r="P30" s="662"/>
      <c r="Q30" s="1199"/>
      <c r="R30" s="1021"/>
      <c r="S30" s="126"/>
      <c r="T30" s="388"/>
      <c r="U30" s="700"/>
      <c r="V30" s="673"/>
      <c r="W30" s="673"/>
      <c r="X30" s="674"/>
      <c r="Y30" s="361"/>
      <c r="Z30" s="31"/>
      <c r="AA30" s="363"/>
      <c r="AB30" s="270"/>
      <c r="AC30" s="270"/>
      <c r="AD30" s="271"/>
      <c r="AE30" s="361"/>
      <c r="AF30" s="255"/>
      <c r="AG30" s="279"/>
      <c r="AH30" s="13"/>
      <c r="AI30" s="13"/>
      <c r="AJ30" s="68"/>
      <c r="AK30" s="126"/>
      <c r="AL30" s="118"/>
      <c r="AM30" s="10"/>
      <c r="AN30" s="11"/>
      <c r="AO30" s="11"/>
      <c r="AP30" s="6"/>
      <c r="AQ30" s="63" t="s">
        <v>395</v>
      </c>
      <c r="AR30" s="50"/>
      <c r="AS30" s="63" t="s">
        <v>660</v>
      </c>
      <c r="AT30" s="169"/>
      <c r="BA30" s="2"/>
      <c r="BB30" s="2"/>
      <c r="BC30" s="118"/>
      <c r="BD30" s="1" t="s">
        <v>323</v>
      </c>
      <c r="BF30" s="118"/>
      <c r="BG30" s="1" t="s">
        <v>323</v>
      </c>
      <c r="BI30" s="118"/>
      <c r="BJ30" s="1" t="s">
        <v>323</v>
      </c>
      <c r="BL30" s="118"/>
      <c r="BM30" s="1" t="s">
        <v>323</v>
      </c>
      <c r="BO30" s="118"/>
      <c r="BP30" s="1" t="s">
        <v>323</v>
      </c>
      <c r="BQ30" s="2"/>
      <c r="BR30" s="118"/>
      <c r="BS30" s="1" t="s">
        <v>323</v>
      </c>
      <c r="BU30" s="2"/>
      <c r="BV30" s="118" t="s">
        <v>365</v>
      </c>
    </row>
    <row r="31" spans="1:74" s="3" customFormat="1" ht="12.75">
      <c r="A31" s="8"/>
      <c r="B31" s="292"/>
      <c r="C31" s="381"/>
      <c r="D31" s="1261"/>
      <c r="E31" s="1261"/>
      <c r="F31" s="1196"/>
      <c r="G31" s="1192"/>
      <c r="H31" s="1193"/>
      <c r="I31" s="964"/>
      <c r="J31" s="1194"/>
      <c r="K31" s="1261"/>
      <c r="L31" s="1261"/>
      <c r="M31" s="117"/>
      <c r="N31" s="660" t="s">
        <v>111</v>
      </c>
      <c r="O31" s="661" t="s">
        <v>120</v>
      </c>
      <c r="P31" s="662">
        <v>18</v>
      </c>
      <c r="Q31" s="1199">
        <v>1000</v>
      </c>
      <c r="R31" s="1047"/>
      <c r="S31" s="361"/>
      <c r="T31" s="388"/>
      <c r="U31" s="1042"/>
      <c r="V31" s="270"/>
      <c r="W31" s="270"/>
      <c r="X31" s="294"/>
      <c r="Y31" s="361"/>
      <c r="Z31" s="31"/>
      <c r="AA31" s="363"/>
      <c r="AB31" s="270"/>
      <c r="AC31" s="270"/>
      <c r="AD31" s="271"/>
      <c r="AE31" s="361"/>
      <c r="AF31" s="255"/>
      <c r="AG31" s="279"/>
      <c r="AH31" s="13"/>
      <c r="AI31" s="13"/>
      <c r="AJ31" s="68"/>
      <c r="AK31" s="126"/>
      <c r="AL31" s="118"/>
      <c r="AM31" s="10"/>
      <c r="AN31" s="11"/>
      <c r="AO31" s="11"/>
      <c r="AP31" s="6"/>
      <c r="AQ31" s="63" t="s">
        <v>614</v>
      </c>
      <c r="AR31" s="50"/>
      <c r="AS31" s="63" t="s">
        <v>410</v>
      </c>
      <c r="AT31" s="169"/>
      <c r="BA31" s="2"/>
      <c r="BB31" s="2"/>
      <c r="BC31" s="118"/>
      <c r="BD31" s="1"/>
      <c r="BF31" s="118"/>
      <c r="BG31" s="1"/>
      <c r="BI31" s="118"/>
      <c r="BJ31" s="1"/>
      <c r="BL31" s="118"/>
      <c r="BM31" s="1"/>
      <c r="BO31" s="118"/>
      <c r="BP31" s="1"/>
      <c r="BQ31" s="2"/>
      <c r="BR31" s="118"/>
      <c r="BS31" s="1"/>
      <c r="BU31" s="2"/>
      <c r="BV31" s="118"/>
    </row>
    <row r="32" spans="1:74" s="3" customFormat="1" ht="12.75">
      <c r="A32" s="8"/>
      <c r="B32" s="292"/>
      <c r="C32" s="381"/>
      <c r="D32" s="1261"/>
      <c r="E32" s="1261"/>
      <c r="F32" s="1687"/>
      <c r="G32" s="1192"/>
      <c r="H32" s="1193"/>
      <c r="I32" s="964"/>
      <c r="J32" s="1194"/>
      <c r="K32" s="1261"/>
      <c r="L32" s="1261"/>
      <c r="M32" s="117"/>
      <c r="N32" s="647" t="s">
        <v>353</v>
      </c>
      <c r="O32" s="648"/>
      <c r="P32" s="649"/>
      <c r="Q32" s="1056"/>
      <c r="R32" s="1047"/>
      <c r="S32" s="361"/>
      <c r="T32" s="975"/>
      <c r="U32" s="1042"/>
      <c r="V32" s="270"/>
      <c r="W32" s="270"/>
      <c r="X32" s="294"/>
      <c r="Y32" s="361"/>
      <c r="Z32" s="31"/>
      <c r="AA32" s="363"/>
      <c r="AB32" s="270"/>
      <c r="AC32" s="270"/>
      <c r="AD32" s="271"/>
      <c r="AE32" s="361"/>
      <c r="AF32" s="255"/>
      <c r="AG32" s="279"/>
      <c r="AH32" s="13"/>
      <c r="AI32" s="13"/>
      <c r="AJ32" s="68"/>
      <c r="AK32" s="126"/>
      <c r="AL32" s="118"/>
      <c r="AM32" s="10"/>
      <c r="AN32" s="11"/>
      <c r="AO32" s="11"/>
      <c r="AP32" s="6"/>
      <c r="AQ32" s="63" t="s">
        <v>398</v>
      </c>
      <c r="AR32" s="50"/>
      <c r="AS32" s="63" t="s">
        <v>13</v>
      </c>
      <c r="AT32" s="169"/>
      <c r="BA32" s="2"/>
      <c r="BB32" s="2"/>
      <c r="BC32" s="118">
        <f>COUNTIF($H$5:$H$169,BD32)</f>
        <v>0</v>
      </c>
      <c r="BD32" s="2" t="s">
        <v>120</v>
      </c>
      <c r="BF32" s="118">
        <f>COUNTIF($O$5:$O$169,BG32)</f>
        <v>6</v>
      </c>
      <c r="BG32" s="2" t="s">
        <v>120</v>
      </c>
      <c r="BI32" s="118">
        <f>COUNTIF($V$5:$V$169,BJ32)</f>
        <v>0</v>
      </c>
      <c r="BJ32" s="2" t="s">
        <v>120</v>
      </c>
      <c r="BL32" s="118">
        <f>COUNTIF($AB$5:$AB$169,BM32)</f>
        <v>0</v>
      </c>
      <c r="BM32" s="2" t="s">
        <v>120</v>
      </c>
      <c r="BO32" s="118">
        <f>COUNTIF($AH$5:$AH$169,BP32)</f>
        <v>0</v>
      </c>
      <c r="BP32" s="2" t="s">
        <v>120</v>
      </c>
      <c r="BQ32" s="2"/>
      <c r="BR32" s="3">
        <f>COUNTIF($AN$5:$AN$169,BS32)</f>
        <v>0</v>
      </c>
      <c r="BS32" s="2" t="s">
        <v>120</v>
      </c>
      <c r="BU32" s="2"/>
      <c r="BV32" s="118">
        <f aca="true" t="shared" si="0" ref="BV32:BV39">SUM(BC32+BF32+BI32+BL32+BO32)</f>
        <v>6</v>
      </c>
    </row>
    <row r="33" spans="1:74" s="3" customFormat="1" ht="12.75">
      <c r="A33" s="8"/>
      <c r="B33" s="292"/>
      <c r="C33" s="381"/>
      <c r="D33" s="1261"/>
      <c r="E33" s="1261"/>
      <c r="F33" s="1687"/>
      <c r="G33" s="154"/>
      <c r="H33" s="1193"/>
      <c r="I33" s="964"/>
      <c r="J33" s="1194"/>
      <c r="K33" s="1261"/>
      <c r="L33" s="1261"/>
      <c r="M33" s="117"/>
      <c r="N33" s="647" t="s">
        <v>129</v>
      </c>
      <c r="O33" s="648" t="s">
        <v>121</v>
      </c>
      <c r="P33" s="649">
        <v>18</v>
      </c>
      <c r="Q33" s="1056">
        <v>400</v>
      </c>
      <c r="R33" s="1047"/>
      <c r="S33" s="361"/>
      <c r="T33" s="388"/>
      <c r="U33" s="1042"/>
      <c r="V33" s="270"/>
      <c r="W33" s="270"/>
      <c r="X33" s="294"/>
      <c r="Y33" s="361"/>
      <c r="Z33" s="31"/>
      <c r="AA33" s="363"/>
      <c r="AB33" s="270"/>
      <c r="AC33" s="270"/>
      <c r="AD33" s="271"/>
      <c r="AE33" s="361"/>
      <c r="AF33" s="255"/>
      <c r="AG33" s="279"/>
      <c r="AH33" s="13"/>
      <c r="AI33" s="13"/>
      <c r="AJ33" s="68"/>
      <c r="AK33" s="126"/>
      <c r="AL33" s="118"/>
      <c r="AM33" s="10"/>
      <c r="AN33" s="11"/>
      <c r="AO33" s="11"/>
      <c r="AP33" s="6"/>
      <c r="AQ33" s="63" t="s">
        <v>671</v>
      </c>
      <c r="AR33" s="50"/>
      <c r="AS33" s="63" t="s">
        <v>661</v>
      </c>
      <c r="AT33" s="169"/>
      <c r="BA33" s="2"/>
      <c r="BB33" s="2"/>
      <c r="BC33" s="118">
        <f>COUNTIF($H$5:$H$169,BD33)</f>
        <v>0</v>
      </c>
      <c r="BD33" s="2" t="s">
        <v>121</v>
      </c>
      <c r="BF33" s="118">
        <f>COUNTIF($O$5:$O$169,BG33)</f>
        <v>4</v>
      </c>
      <c r="BG33" s="2" t="s">
        <v>121</v>
      </c>
      <c r="BI33" s="118">
        <f>COUNTIF($V$5:$V$169,BJ33)</f>
        <v>0</v>
      </c>
      <c r="BJ33" s="2" t="s">
        <v>121</v>
      </c>
      <c r="BL33" s="118">
        <f>COUNTIF($AB$5:$AB$169,BM33)</f>
        <v>0</v>
      </c>
      <c r="BM33" s="2" t="s">
        <v>121</v>
      </c>
      <c r="BO33" s="118">
        <f>COUNTIF($AH$5:$AH$169,BP33)</f>
        <v>0</v>
      </c>
      <c r="BP33" s="2" t="s">
        <v>121</v>
      </c>
      <c r="BQ33" s="2"/>
      <c r="BR33" s="3">
        <f>COUNTIF($AN$5:$AN$169,BS33)</f>
        <v>0</v>
      </c>
      <c r="BS33" s="2" t="s">
        <v>121</v>
      </c>
      <c r="BU33" s="2"/>
      <c r="BV33" s="118">
        <f t="shared" si="0"/>
        <v>4</v>
      </c>
    </row>
    <row r="34" spans="1:74" s="3" customFormat="1" ht="12.75">
      <c r="A34" s="8"/>
      <c r="B34" s="292"/>
      <c r="C34" s="381"/>
      <c r="D34" s="1261"/>
      <c r="E34" s="1261"/>
      <c r="F34" s="1687"/>
      <c r="G34" s="1192"/>
      <c r="H34" s="1193"/>
      <c r="I34" s="964"/>
      <c r="J34" s="1194"/>
      <c r="K34" s="1261"/>
      <c r="L34" s="1261"/>
      <c r="M34" s="117"/>
      <c r="N34" s="841" t="s">
        <v>24</v>
      </c>
      <c r="O34" s="870" t="s">
        <v>110</v>
      </c>
      <c r="P34" s="871">
        <v>18</v>
      </c>
      <c r="Q34" s="1270">
        <v>250</v>
      </c>
      <c r="R34" s="1047"/>
      <c r="S34" s="361"/>
      <c r="T34" s="388"/>
      <c r="U34" s="1042"/>
      <c r="V34" s="270"/>
      <c r="W34" s="270"/>
      <c r="X34" s="294"/>
      <c r="Y34" s="361"/>
      <c r="Z34" s="31"/>
      <c r="AA34" s="363"/>
      <c r="AB34" s="270"/>
      <c r="AC34" s="270"/>
      <c r="AD34" s="271"/>
      <c r="AE34" s="361"/>
      <c r="AF34" s="255"/>
      <c r="AG34" s="279"/>
      <c r="AH34" s="13"/>
      <c r="AI34" s="13"/>
      <c r="AJ34" s="68"/>
      <c r="AK34" s="126"/>
      <c r="AL34" s="118"/>
      <c r="AM34" s="10"/>
      <c r="AN34" s="11"/>
      <c r="AO34" s="11"/>
      <c r="AP34" s="6"/>
      <c r="AQ34" s="63" t="s">
        <v>426</v>
      </c>
      <c r="AR34" s="50"/>
      <c r="AS34" s="63"/>
      <c r="AT34" s="169"/>
      <c r="BA34" s="2"/>
      <c r="BB34" s="2"/>
      <c r="BC34" s="118"/>
      <c r="BD34" s="2"/>
      <c r="BF34" s="118"/>
      <c r="BG34" s="2"/>
      <c r="BI34" s="118"/>
      <c r="BJ34" s="2"/>
      <c r="BL34" s="118"/>
      <c r="BM34" s="2"/>
      <c r="BO34" s="118"/>
      <c r="BP34" s="2"/>
      <c r="BQ34" s="2"/>
      <c r="BS34" s="2"/>
      <c r="BU34" s="2"/>
      <c r="BV34" s="118"/>
    </row>
    <row r="35" spans="1:74" s="3" customFormat="1" ht="12.75">
      <c r="A35" s="8"/>
      <c r="B35" s="292"/>
      <c r="C35" s="381"/>
      <c r="D35" s="1261"/>
      <c r="E35" s="1261"/>
      <c r="F35" s="1196"/>
      <c r="G35" s="1192"/>
      <c r="H35" s="1193"/>
      <c r="I35" s="964"/>
      <c r="J35" s="1194"/>
      <c r="K35" s="1261"/>
      <c r="L35" s="1261"/>
      <c r="M35" s="117"/>
      <c r="N35" s="616" t="s">
        <v>78</v>
      </c>
      <c r="O35" s="617"/>
      <c r="P35" s="618"/>
      <c r="Q35" s="1321"/>
      <c r="R35" s="1047"/>
      <c r="S35" s="361"/>
      <c r="T35" s="388"/>
      <c r="U35" s="1042"/>
      <c r="V35" s="270"/>
      <c r="W35" s="270"/>
      <c r="X35" s="294"/>
      <c r="Y35" s="361"/>
      <c r="Z35" s="31"/>
      <c r="AA35" s="363"/>
      <c r="AB35" s="270"/>
      <c r="AC35" s="270"/>
      <c r="AD35" s="271"/>
      <c r="AE35" s="361"/>
      <c r="AF35" s="255"/>
      <c r="AG35" s="279"/>
      <c r="AH35" s="13"/>
      <c r="AI35" s="13"/>
      <c r="AJ35" s="68"/>
      <c r="AK35" s="126"/>
      <c r="AL35" s="118"/>
      <c r="AM35" s="10"/>
      <c r="AN35" s="11"/>
      <c r="AO35" s="11"/>
      <c r="AP35" s="6"/>
      <c r="AQ35" s="63" t="s">
        <v>672</v>
      </c>
      <c r="AR35" s="50"/>
      <c r="AS35" s="63"/>
      <c r="AT35" s="169"/>
      <c r="BA35" s="2"/>
      <c r="BB35" s="2"/>
      <c r="BC35" s="118"/>
      <c r="BD35" s="2"/>
      <c r="BF35" s="118"/>
      <c r="BG35" s="2"/>
      <c r="BI35" s="118"/>
      <c r="BJ35" s="2"/>
      <c r="BL35" s="118"/>
      <c r="BM35" s="2"/>
      <c r="BO35" s="118"/>
      <c r="BP35" s="2"/>
      <c r="BQ35" s="2"/>
      <c r="BS35" s="2"/>
      <c r="BU35" s="2"/>
      <c r="BV35" s="118"/>
    </row>
    <row r="36" spans="1:74" s="3" customFormat="1" ht="13.5" thickBot="1">
      <c r="A36" s="8"/>
      <c r="B36" s="944"/>
      <c r="C36" s="867"/>
      <c r="D36" s="1261"/>
      <c r="E36" s="1261"/>
      <c r="F36" s="1196"/>
      <c r="G36" s="1200"/>
      <c r="H36" s="1201"/>
      <c r="I36" s="1202"/>
      <c r="J36" s="1203"/>
      <c r="K36" s="1262"/>
      <c r="L36" s="1262"/>
      <c r="M36" s="745"/>
      <c r="N36" s="634" t="s">
        <v>389</v>
      </c>
      <c r="O36" s="636" t="s">
        <v>110</v>
      </c>
      <c r="P36" s="636">
        <v>32</v>
      </c>
      <c r="Q36" s="1322">
        <v>250</v>
      </c>
      <c r="R36" s="1048"/>
      <c r="S36" s="1044"/>
      <c r="T36" s="389"/>
      <c r="U36" s="1043"/>
      <c r="V36" s="273"/>
      <c r="W36" s="273"/>
      <c r="X36" s="296"/>
      <c r="Y36" s="364"/>
      <c r="Z36" s="384"/>
      <c r="AA36" s="365"/>
      <c r="AB36" s="273"/>
      <c r="AC36" s="273"/>
      <c r="AD36" s="274"/>
      <c r="AE36" s="364"/>
      <c r="AF36" s="597"/>
      <c r="AG36" s="278"/>
      <c r="AH36" s="21"/>
      <c r="AI36" s="21"/>
      <c r="AJ36" s="69"/>
      <c r="AK36" s="127"/>
      <c r="AL36" s="384"/>
      <c r="AM36" s="17"/>
      <c r="AN36" s="19"/>
      <c r="AO36" s="19"/>
      <c r="AP36" s="18"/>
      <c r="AQ36" s="64"/>
      <c r="AR36" s="51"/>
      <c r="AS36" s="64"/>
      <c r="AT36" s="170"/>
      <c r="BA36" s="2"/>
      <c r="BB36" s="2"/>
      <c r="BC36" s="118">
        <f>COUNTIF($H$5:$H$169,BD36)</f>
        <v>1</v>
      </c>
      <c r="BD36" s="2" t="s">
        <v>110</v>
      </c>
      <c r="BF36" s="118">
        <f>COUNTIF($O$5:$O$169,BG36)</f>
        <v>2</v>
      </c>
      <c r="BG36" s="2" t="s">
        <v>110</v>
      </c>
      <c r="BI36" s="118">
        <f>COUNTIF($V$5:$V$169,BJ36)</f>
        <v>1</v>
      </c>
      <c r="BJ36" s="2" t="s">
        <v>110</v>
      </c>
      <c r="BL36" s="118">
        <f>COUNTIF($AB$5:$AB$169,BM36)</f>
        <v>0</v>
      </c>
      <c r="BM36" s="2" t="s">
        <v>110</v>
      </c>
      <c r="BO36" s="118">
        <f>COUNTIF($AH$5:$AH$169,BP36)</f>
        <v>0</v>
      </c>
      <c r="BP36" s="2" t="s">
        <v>110</v>
      </c>
      <c r="BQ36" s="2"/>
      <c r="BR36" s="3">
        <f>COUNTIF($AN$5:$AN$169,BS36)</f>
        <v>0</v>
      </c>
      <c r="BS36" s="2" t="s">
        <v>110</v>
      </c>
      <c r="BU36" s="2"/>
      <c r="BV36" s="118">
        <f t="shared" si="0"/>
        <v>4</v>
      </c>
    </row>
    <row r="37" spans="1:74" s="3" customFormat="1" ht="13.5" thickTop="1">
      <c r="A37" s="8"/>
      <c r="B37" s="292">
        <v>8</v>
      </c>
      <c r="C37" s="381" t="s">
        <v>123</v>
      </c>
      <c r="D37" s="1263"/>
      <c r="E37" s="1078"/>
      <c r="F37" s="390"/>
      <c r="G37" s="1271"/>
      <c r="H37" s="648"/>
      <c r="I37" s="649"/>
      <c r="J37" s="1079"/>
      <c r="K37" s="1010"/>
      <c r="L37" s="1010"/>
      <c r="M37" s="117"/>
      <c r="N37" s="394"/>
      <c r="O37" s="395"/>
      <c r="P37" s="292"/>
      <c r="Q37" s="1207"/>
      <c r="R37" s="126"/>
      <c r="S37" s="126"/>
      <c r="T37" s="836" t="s">
        <v>758</v>
      </c>
      <c r="U37" s="1755" t="s">
        <v>759</v>
      </c>
      <c r="V37" s="617"/>
      <c r="W37" s="617"/>
      <c r="X37" s="626"/>
      <c r="Y37" s="126"/>
      <c r="Z37" s="31"/>
      <c r="AA37" s="10"/>
      <c r="AB37" s="11"/>
      <c r="AC37" s="11"/>
      <c r="AD37" s="53"/>
      <c r="AE37" s="126"/>
      <c r="AF37" s="255"/>
      <c r="AG37" s="13"/>
      <c r="AH37" s="13"/>
      <c r="AI37" s="13"/>
      <c r="AJ37" s="68"/>
      <c r="AK37" s="126" t="s">
        <v>123</v>
      </c>
      <c r="AL37" s="161" t="s">
        <v>125</v>
      </c>
      <c r="AM37" s="10" t="s">
        <v>763</v>
      </c>
      <c r="AN37" s="11" t="s">
        <v>385</v>
      </c>
      <c r="AO37" s="11">
        <v>11</v>
      </c>
      <c r="AP37" s="53" t="s">
        <v>315</v>
      </c>
      <c r="AQ37" s="63" t="s">
        <v>615</v>
      </c>
      <c r="AR37" s="50" t="s">
        <v>344</v>
      </c>
      <c r="AS37" s="63" t="s">
        <v>662</v>
      </c>
      <c r="AT37" s="169"/>
      <c r="BA37" s="2"/>
      <c r="BB37" s="2"/>
      <c r="BC37" s="118">
        <f>COUNTIF($H$5:$H$169,BD37)</f>
        <v>1</v>
      </c>
      <c r="BD37" s="2" t="s">
        <v>386</v>
      </c>
      <c r="BF37" s="118">
        <f>COUNTIF($O$5:$O$169,BG37)</f>
        <v>3</v>
      </c>
      <c r="BG37" s="2" t="s">
        <v>386</v>
      </c>
      <c r="BI37" s="118">
        <f>COUNTIF($V$5:$V$169,BJ37)</f>
        <v>2</v>
      </c>
      <c r="BJ37" s="2" t="s">
        <v>386</v>
      </c>
      <c r="BL37" s="118">
        <f>COUNTIF($AB$5:$AB$169,BM37)</f>
        <v>1</v>
      </c>
      <c r="BM37" s="2" t="s">
        <v>386</v>
      </c>
      <c r="BO37" s="118">
        <f>COUNTIF($AH$5:$AH$169,BP37)</f>
        <v>0</v>
      </c>
      <c r="BP37" s="2" t="s">
        <v>386</v>
      </c>
      <c r="BQ37" s="2"/>
      <c r="BR37" s="3">
        <f>COUNTIF($AN$5:$AN$169,BS37)</f>
        <v>0</v>
      </c>
      <c r="BS37" s="2" t="s">
        <v>386</v>
      </c>
      <c r="BU37" s="2"/>
      <c r="BV37" s="118">
        <f t="shared" si="0"/>
        <v>7</v>
      </c>
    </row>
    <row r="38" spans="1:74" s="3" customFormat="1" ht="12.75" customHeight="1">
      <c r="A38" s="8"/>
      <c r="B38" s="292"/>
      <c r="C38" s="602"/>
      <c r="D38" s="1264"/>
      <c r="E38" s="1010"/>
      <c r="F38" s="888"/>
      <c r="G38" s="1271"/>
      <c r="H38" s="648"/>
      <c r="I38" s="649"/>
      <c r="J38" s="1079"/>
      <c r="K38" s="1010"/>
      <c r="L38" s="1010"/>
      <c r="M38" s="117"/>
      <c r="N38" s="394"/>
      <c r="O38" s="395"/>
      <c r="P38" s="292"/>
      <c r="Q38" s="1207"/>
      <c r="R38" s="126"/>
      <c r="S38" s="126"/>
      <c r="T38" s="31"/>
      <c r="U38" s="616"/>
      <c r="V38" s="617"/>
      <c r="W38" s="617"/>
      <c r="X38" s="626"/>
      <c r="Y38" s="126"/>
      <c r="Z38" s="31"/>
      <c r="AA38" s="10"/>
      <c r="AB38" s="11"/>
      <c r="AC38" s="11"/>
      <c r="AD38" s="53"/>
      <c r="AE38" s="126"/>
      <c r="AF38" s="255"/>
      <c r="AG38" s="13"/>
      <c r="AH38" s="13"/>
      <c r="AI38" s="13"/>
      <c r="AJ38" s="68"/>
      <c r="AK38" s="126"/>
      <c r="AL38" s="161"/>
      <c r="AM38" s="10"/>
      <c r="AN38" s="11"/>
      <c r="AO38" s="11"/>
      <c r="AP38" s="53"/>
      <c r="AQ38" s="63" t="s">
        <v>673</v>
      </c>
      <c r="AR38" s="50" t="s">
        <v>343</v>
      </c>
      <c r="AS38" s="63" t="s">
        <v>407</v>
      </c>
      <c r="AT38" s="169"/>
      <c r="BA38" s="2"/>
      <c r="BB38" s="2"/>
      <c r="BC38" s="118">
        <f>COUNTIF($H$5:$H$169,BD38)</f>
        <v>2</v>
      </c>
      <c r="BD38" s="2" t="s">
        <v>385</v>
      </c>
      <c r="BF38" s="118">
        <f>COUNTIF($O$5:$O$169,BG38)</f>
        <v>3</v>
      </c>
      <c r="BG38" s="2" t="s">
        <v>385</v>
      </c>
      <c r="BI38" s="118">
        <f>COUNTIF($V$5:$V$169,BJ38)</f>
        <v>0</v>
      </c>
      <c r="BJ38" s="2" t="s">
        <v>385</v>
      </c>
      <c r="BL38" s="118">
        <f>COUNTIF($AB$5:$AB$169,BM38)</f>
        <v>2</v>
      </c>
      <c r="BM38" s="2" t="s">
        <v>385</v>
      </c>
      <c r="BO38" s="118">
        <f>COUNTIF($AH$5:$AH$169,BP38)</f>
        <v>1</v>
      </c>
      <c r="BP38" s="2" t="s">
        <v>385</v>
      </c>
      <c r="BQ38" s="2"/>
      <c r="BR38" s="3">
        <f>COUNTIF($AN$5:$AN$169,BS38)</f>
        <v>3</v>
      </c>
      <c r="BS38" s="2" t="s">
        <v>385</v>
      </c>
      <c r="BU38" s="2"/>
      <c r="BV38" s="118">
        <f t="shared" si="0"/>
        <v>8</v>
      </c>
    </row>
    <row r="39" spans="1:74" s="3" customFormat="1" ht="12.75" customHeight="1">
      <c r="A39" s="8"/>
      <c r="B39" s="292"/>
      <c r="C39" s="602"/>
      <c r="D39" s="1264"/>
      <c r="E39" s="1010"/>
      <c r="F39" s="888"/>
      <c r="G39" s="1129"/>
      <c r="H39" s="395"/>
      <c r="I39" s="292"/>
      <c r="J39" s="381"/>
      <c r="K39" s="1010"/>
      <c r="L39" s="1010"/>
      <c r="M39" s="117"/>
      <c r="N39" s="394"/>
      <c r="O39" s="395"/>
      <c r="P39" s="292"/>
      <c r="Q39" s="381"/>
      <c r="R39" s="126"/>
      <c r="S39" s="126"/>
      <c r="T39" s="31"/>
      <c r="U39" s="672"/>
      <c r="V39" s="673"/>
      <c r="W39" s="673"/>
      <c r="X39" s="674"/>
      <c r="Y39" s="126"/>
      <c r="Z39" s="31"/>
      <c r="AA39" s="10"/>
      <c r="AB39" s="11"/>
      <c r="AC39" s="11"/>
      <c r="AD39" s="53"/>
      <c r="AE39" s="126"/>
      <c r="AF39" s="255"/>
      <c r="AG39" s="13"/>
      <c r="AH39" s="13"/>
      <c r="AI39" s="13"/>
      <c r="AJ39" s="68"/>
      <c r="AK39" s="126"/>
      <c r="AL39" s="118"/>
      <c r="AM39" s="10"/>
      <c r="AN39" s="11"/>
      <c r="AO39" s="11"/>
      <c r="AP39" s="53"/>
      <c r="AQ39" s="63" t="s">
        <v>674</v>
      </c>
      <c r="AR39" s="50"/>
      <c r="AS39" s="63" t="s">
        <v>663</v>
      </c>
      <c r="AT39" s="169"/>
      <c r="BA39" s="2"/>
      <c r="BB39" s="2"/>
      <c r="BC39" s="118">
        <f>SUM(BC32:BC38)</f>
        <v>4</v>
      </c>
      <c r="BD39" s="1" t="s">
        <v>267</v>
      </c>
      <c r="BF39" s="118">
        <f>SUM(BF32:BF38)</f>
        <v>18</v>
      </c>
      <c r="BG39" s="1" t="s">
        <v>267</v>
      </c>
      <c r="BI39" s="118">
        <f>SUM(BI32:BI38)</f>
        <v>3</v>
      </c>
      <c r="BJ39" s="1" t="s">
        <v>267</v>
      </c>
      <c r="BL39" s="118">
        <f>SUM(BL32:BL38)</f>
        <v>3</v>
      </c>
      <c r="BM39" s="1" t="s">
        <v>267</v>
      </c>
      <c r="BO39" s="118">
        <f>SUM(BO32:BO38)</f>
        <v>1</v>
      </c>
      <c r="BP39" s="1" t="s">
        <v>267</v>
      </c>
      <c r="BQ39" s="2"/>
      <c r="BR39" s="118">
        <f>SUM(BR32:BR38)</f>
        <v>3</v>
      </c>
      <c r="BS39" s="1" t="s">
        <v>267</v>
      </c>
      <c r="BU39" s="2"/>
      <c r="BV39" s="118">
        <f t="shared" si="0"/>
        <v>29</v>
      </c>
    </row>
    <row r="40" spans="1:74" s="3" customFormat="1" ht="13.5" customHeight="1" thickBot="1">
      <c r="A40" s="8"/>
      <c r="B40" s="945"/>
      <c r="C40" s="945"/>
      <c r="D40" s="1265"/>
      <c r="E40" s="1038"/>
      <c r="F40" s="1151"/>
      <c r="G40" s="1210"/>
      <c r="H40" s="907"/>
      <c r="I40" s="1156"/>
      <c r="J40" s="908"/>
      <c r="K40" s="1014"/>
      <c r="L40" s="1014"/>
      <c r="M40" s="746"/>
      <c r="N40" s="895"/>
      <c r="O40" s="907"/>
      <c r="P40" s="1156"/>
      <c r="Q40" s="908"/>
      <c r="R40" s="128"/>
      <c r="S40" s="128"/>
      <c r="T40" s="385"/>
      <c r="U40" s="675"/>
      <c r="V40" s="676"/>
      <c r="W40" s="676"/>
      <c r="X40" s="677"/>
      <c r="Y40" s="128"/>
      <c r="Z40" s="385"/>
      <c r="AA40" s="78"/>
      <c r="AB40" s="79"/>
      <c r="AC40" s="79"/>
      <c r="AD40" s="76"/>
      <c r="AE40" s="128"/>
      <c r="AF40" s="598"/>
      <c r="AG40" s="81"/>
      <c r="AH40" s="81"/>
      <c r="AI40" s="81"/>
      <c r="AJ40" s="82"/>
      <c r="AK40" s="128"/>
      <c r="AL40" s="385"/>
      <c r="AM40" s="78"/>
      <c r="AN40" s="79"/>
      <c r="AO40" s="79"/>
      <c r="AP40" s="76"/>
      <c r="AQ40" s="83"/>
      <c r="AR40" s="80"/>
      <c r="AS40" s="83" t="s">
        <v>664</v>
      </c>
      <c r="AT40" s="171"/>
      <c r="BA40" s="2"/>
      <c r="BB40" s="2"/>
      <c r="BC40" s="1"/>
      <c r="BD40" s="2"/>
      <c r="BF40" s="1"/>
      <c r="BG40" s="2"/>
      <c r="BI40" s="1"/>
      <c r="BJ40" s="2"/>
      <c r="BL40" s="118"/>
      <c r="BM40" s="2"/>
      <c r="BO40" s="1"/>
      <c r="BP40" s="2"/>
      <c r="BQ40" s="2"/>
      <c r="BR40" s="2"/>
      <c r="BS40" s="2"/>
      <c r="BU40" s="2"/>
      <c r="BV40" s="2"/>
    </row>
    <row r="41" spans="1:74" s="3" customFormat="1" ht="13.5" thickTop="1">
      <c r="A41" s="8"/>
      <c r="B41" s="292">
        <v>9</v>
      </c>
      <c r="C41" s="381" t="s">
        <v>126</v>
      </c>
      <c r="D41" s="1010" t="s">
        <v>126</v>
      </c>
      <c r="E41" s="1010"/>
      <c r="F41" s="995" t="s">
        <v>465</v>
      </c>
      <c r="G41" s="647" t="s">
        <v>317</v>
      </c>
      <c r="H41" s="648"/>
      <c r="I41" s="649"/>
      <c r="J41" s="1079"/>
      <c r="K41" s="1010"/>
      <c r="L41" s="1010"/>
      <c r="M41" s="117"/>
      <c r="N41" s="394"/>
      <c r="O41" s="395"/>
      <c r="P41" s="292"/>
      <c r="Q41" s="381"/>
      <c r="R41" s="126"/>
      <c r="S41" s="126"/>
      <c r="T41" s="255"/>
      <c r="U41" s="10"/>
      <c r="V41" s="11"/>
      <c r="W41" s="11"/>
      <c r="X41" s="50"/>
      <c r="Y41" s="126"/>
      <c r="Z41" s="117"/>
      <c r="AA41" s="10"/>
      <c r="AB41" s="11"/>
      <c r="AC41" s="11"/>
      <c r="AD41" s="53"/>
      <c r="AE41" s="126"/>
      <c r="AF41" s="1756" t="s">
        <v>760</v>
      </c>
      <c r="AG41" s="1757" t="s">
        <v>759</v>
      </c>
      <c r="AH41" s="628"/>
      <c r="AI41" s="617"/>
      <c r="AJ41" s="629"/>
      <c r="AK41" s="126"/>
      <c r="AL41" s="118"/>
      <c r="AM41" s="10"/>
      <c r="AN41" s="11"/>
      <c r="AO41" s="11"/>
      <c r="AP41" s="6"/>
      <c r="AQ41" s="63" t="s">
        <v>616</v>
      </c>
      <c r="AR41" s="50"/>
      <c r="AS41" s="63" t="s">
        <v>9</v>
      </c>
      <c r="AT41" s="169" t="s">
        <v>506</v>
      </c>
      <c r="BA41" s="2"/>
      <c r="BB41" s="2"/>
      <c r="BC41" s="164">
        <f>SUM(BC32:BC39)</f>
        <v>8</v>
      </c>
      <c r="BD41" s="1" t="s">
        <v>322</v>
      </c>
      <c r="BF41" s="164">
        <f>SUM(BF32:BF39)</f>
        <v>36</v>
      </c>
      <c r="BG41" s="1" t="s">
        <v>322</v>
      </c>
      <c r="BI41" s="164">
        <f>SUM(BI32:BI39)</f>
        <v>6</v>
      </c>
      <c r="BJ41" s="164">
        <f>SUM(BJ32:BJ39)</f>
        <v>0</v>
      </c>
      <c r="BL41" s="164">
        <f>SUM(BL32:BL39)</f>
        <v>6</v>
      </c>
      <c r="BM41" s="164">
        <f>SUM(BM32:BM39)</f>
        <v>0</v>
      </c>
      <c r="BO41" s="164">
        <f>SUM(BO32:BO39)</f>
        <v>2</v>
      </c>
      <c r="BP41" s="1" t="s">
        <v>322</v>
      </c>
      <c r="BR41" s="2"/>
      <c r="BS41" s="2"/>
      <c r="BU41" s="2"/>
      <c r="BV41" s="164">
        <f>SUM(BC41+BF41+BI41+BL41+BO41)</f>
        <v>58</v>
      </c>
    </row>
    <row r="42" spans="1:46" s="3" customFormat="1" ht="12.75" customHeight="1">
      <c r="A42" s="8" t="s">
        <v>324</v>
      </c>
      <c r="B42" s="292"/>
      <c r="C42" s="381"/>
      <c r="D42" s="1010"/>
      <c r="E42" s="1010"/>
      <c r="F42" s="995" t="s">
        <v>241</v>
      </c>
      <c r="G42" s="647" t="s">
        <v>129</v>
      </c>
      <c r="H42" s="648" t="s">
        <v>385</v>
      </c>
      <c r="I42" s="649">
        <v>10</v>
      </c>
      <c r="J42" s="1079">
        <v>120</v>
      </c>
      <c r="K42" s="1010"/>
      <c r="L42" s="1010"/>
      <c r="M42" s="117"/>
      <c r="N42" s="394"/>
      <c r="O42" s="395"/>
      <c r="P42" s="292"/>
      <c r="Q42" s="381"/>
      <c r="R42" s="126"/>
      <c r="S42" s="126"/>
      <c r="T42" s="31"/>
      <c r="U42" s="10"/>
      <c r="V42" s="11"/>
      <c r="W42" s="11"/>
      <c r="X42" s="50"/>
      <c r="Y42" s="126"/>
      <c r="Z42" s="31"/>
      <c r="AA42" s="10"/>
      <c r="AB42" s="11"/>
      <c r="AC42" s="11"/>
      <c r="AD42" s="53"/>
      <c r="AE42" s="126"/>
      <c r="AF42" s="255"/>
      <c r="AG42" s="616"/>
      <c r="AH42" s="628"/>
      <c r="AI42" s="617"/>
      <c r="AJ42" s="1761"/>
      <c r="AK42" s="126"/>
      <c r="AL42" s="118"/>
      <c r="AM42" s="10"/>
      <c r="AN42" s="11"/>
      <c r="AO42" s="11"/>
      <c r="AP42" s="6"/>
      <c r="AQ42" s="63" t="s">
        <v>675</v>
      </c>
      <c r="AR42" s="50"/>
      <c r="AS42" s="63"/>
      <c r="AT42" s="169"/>
    </row>
    <row r="43" spans="1:46" s="3" customFormat="1" ht="12.75" customHeight="1">
      <c r="A43" s="8"/>
      <c r="B43" s="944"/>
      <c r="C43" s="867"/>
      <c r="D43" s="1011"/>
      <c r="E43" s="1011"/>
      <c r="F43" s="845"/>
      <c r="G43" s="865"/>
      <c r="H43" s="866"/>
      <c r="I43" s="869"/>
      <c r="J43" s="867"/>
      <c r="K43" s="1011"/>
      <c r="L43" s="1011"/>
      <c r="M43" s="745"/>
      <c r="N43" s="865"/>
      <c r="O43" s="866"/>
      <c r="P43" s="869"/>
      <c r="Q43" s="867"/>
      <c r="R43" s="127"/>
      <c r="S43" s="127"/>
      <c r="T43" s="384"/>
      <c r="U43" s="17"/>
      <c r="V43" s="19"/>
      <c r="W43" s="19"/>
      <c r="X43" s="51"/>
      <c r="Y43" s="127"/>
      <c r="Z43" s="384"/>
      <c r="AA43" s="17"/>
      <c r="AB43" s="19"/>
      <c r="AC43" s="19"/>
      <c r="AD43" s="56"/>
      <c r="AE43" s="127"/>
      <c r="AF43" s="597"/>
      <c r="AG43" s="21"/>
      <c r="AH43" s="21"/>
      <c r="AI43" s="21"/>
      <c r="AJ43" s="69"/>
      <c r="AK43" s="127"/>
      <c r="AL43" s="384"/>
      <c r="AM43" s="17"/>
      <c r="AN43" s="19"/>
      <c r="AO43" s="19"/>
      <c r="AP43" s="18"/>
      <c r="AQ43" s="64"/>
      <c r="AR43" s="51"/>
      <c r="AS43" s="64"/>
      <c r="AT43" s="170"/>
    </row>
    <row r="44" spans="1:46" s="3" customFormat="1" ht="12.75">
      <c r="A44" s="8"/>
      <c r="B44" s="292">
        <v>10</v>
      </c>
      <c r="C44" s="381" t="s">
        <v>109</v>
      </c>
      <c r="D44" s="1010"/>
      <c r="E44" s="1010"/>
      <c r="F44" s="1196"/>
      <c r="G44" s="394"/>
      <c r="H44" s="395"/>
      <c r="I44" s="292"/>
      <c r="J44" s="381"/>
      <c r="K44" s="1010"/>
      <c r="L44" s="1010"/>
      <c r="M44" s="117"/>
      <c r="N44" s="394"/>
      <c r="O44" s="395"/>
      <c r="P44" s="292"/>
      <c r="Q44" s="381"/>
      <c r="R44" s="126" t="s">
        <v>109</v>
      </c>
      <c r="S44" s="126"/>
      <c r="T44" s="31" t="s">
        <v>371</v>
      </c>
      <c r="U44" s="159"/>
      <c r="V44" s="285"/>
      <c r="W44" s="285"/>
      <c r="X44" s="306"/>
      <c r="Y44" s="361"/>
      <c r="Z44" s="31"/>
      <c r="AA44" s="363"/>
      <c r="AB44" s="270"/>
      <c r="AC44" s="270"/>
      <c r="AD44" s="271"/>
      <c r="AE44" s="361"/>
      <c r="AF44" s="255"/>
      <c r="AG44" s="279"/>
      <c r="AH44" s="13"/>
      <c r="AI44" s="13"/>
      <c r="AJ44" s="68"/>
      <c r="AK44" s="126"/>
      <c r="AL44" s="118"/>
      <c r="AM44" s="10"/>
      <c r="AN44" s="11"/>
      <c r="AO44" s="11"/>
      <c r="AP44" s="6"/>
      <c r="AQ44" s="63" t="s">
        <v>617</v>
      </c>
      <c r="AR44" s="50"/>
      <c r="AS44" s="63" t="s">
        <v>699</v>
      </c>
      <c r="AT44" s="169" t="s">
        <v>506</v>
      </c>
    </row>
    <row r="45" spans="1:46" s="3" customFormat="1" ht="12.75" customHeight="1">
      <c r="A45" s="8"/>
      <c r="B45" s="292"/>
      <c r="C45" s="381"/>
      <c r="D45" s="1261"/>
      <c r="E45" s="1261"/>
      <c r="F45" s="1196"/>
      <c r="G45" s="1192"/>
      <c r="H45" s="1193"/>
      <c r="I45" s="964"/>
      <c r="J45" s="1194"/>
      <c r="K45" s="1261"/>
      <c r="L45" s="1261"/>
      <c r="M45" s="117"/>
      <c r="N45" s="1192"/>
      <c r="O45" s="1193"/>
      <c r="P45" s="964"/>
      <c r="Q45" s="1194"/>
      <c r="R45" s="126"/>
      <c r="S45" s="126"/>
      <c r="T45" s="117"/>
      <c r="U45" s="159"/>
      <c r="V45" s="285"/>
      <c r="W45" s="285"/>
      <c r="X45" s="306"/>
      <c r="Y45" s="361"/>
      <c r="Z45" s="31"/>
      <c r="AA45" s="363"/>
      <c r="AB45" s="270"/>
      <c r="AC45" s="270"/>
      <c r="AD45" s="271"/>
      <c r="AE45" s="361"/>
      <c r="AF45" s="255"/>
      <c r="AG45" s="279"/>
      <c r="AH45" s="13"/>
      <c r="AI45" s="13"/>
      <c r="AJ45" s="68"/>
      <c r="AK45" s="126"/>
      <c r="AL45" s="118"/>
      <c r="AM45" s="10"/>
      <c r="AN45" s="11"/>
      <c r="AO45" s="11"/>
      <c r="AP45" s="6"/>
      <c r="AQ45" s="63" t="s">
        <v>398</v>
      </c>
      <c r="AR45" s="50"/>
      <c r="AS45" s="63" t="s">
        <v>700</v>
      </c>
      <c r="AT45" s="169"/>
    </row>
    <row r="46" spans="1:46" s="3" customFormat="1" ht="12.75" customHeight="1">
      <c r="A46" s="8"/>
      <c r="B46" s="292"/>
      <c r="C46" s="381"/>
      <c r="D46" s="1261"/>
      <c r="E46" s="1261"/>
      <c r="F46" s="1196"/>
      <c r="G46" s="1192"/>
      <c r="H46" s="1193"/>
      <c r="I46" s="964"/>
      <c r="J46" s="1194"/>
      <c r="K46" s="1261"/>
      <c r="L46" s="1261"/>
      <c r="M46" s="117"/>
      <c r="N46" s="1192"/>
      <c r="O46" s="1193"/>
      <c r="P46" s="964"/>
      <c r="Q46" s="1194"/>
      <c r="R46" s="126"/>
      <c r="S46" s="126"/>
      <c r="T46" s="117"/>
      <c r="U46" s="159"/>
      <c r="V46" s="285"/>
      <c r="W46" s="285"/>
      <c r="X46" s="306"/>
      <c r="Y46" s="361"/>
      <c r="Z46" s="31"/>
      <c r="AA46" s="363"/>
      <c r="AB46" s="270"/>
      <c r="AC46" s="270"/>
      <c r="AD46" s="271"/>
      <c r="AE46" s="361"/>
      <c r="AF46" s="255"/>
      <c r="AG46" s="279"/>
      <c r="AH46" s="13"/>
      <c r="AI46" s="13"/>
      <c r="AJ46" s="68"/>
      <c r="AK46" s="126"/>
      <c r="AL46" s="118"/>
      <c r="AM46" s="10"/>
      <c r="AN46" s="11"/>
      <c r="AO46" s="11"/>
      <c r="AP46" s="6"/>
      <c r="AQ46" s="63" t="s">
        <v>676</v>
      </c>
      <c r="AR46" s="50"/>
      <c r="AS46" s="63" t="s">
        <v>701</v>
      </c>
      <c r="AT46" s="169"/>
    </row>
    <row r="47" spans="1:46" s="3" customFormat="1" ht="12.75" customHeight="1">
      <c r="A47" s="8"/>
      <c r="B47" s="944"/>
      <c r="C47" s="867"/>
      <c r="D47" s="1262"/>
      <c r="E47" s="1262"/>
      <c r="F47" s="845"/>
      <c r="G47" s="1200"/>
      <c r="H47" s="1201"/>
      <c r="I47" s="1202"/>
      <c r="J47" s="1203"/>
      <c r="K47" s="1262"/>
      <c r="L47" s="1262"/>
      <c r="M47" s="745"/>
      <c r="N47" s="1200"/>
      <c r="O47" s="1201"/>
      <c r="P47" s="1202"/>
      <c r="Q47" s="1203"/>
      <c r="R47" s="364"/>
      <c r="S47" s="364"/>
      <c r="T47" s="384"/>
      <c r="U47" s="365"/>
      <c r="V47" s="273"/>
      <c r="W47" s="273"/>
      <c r="X47" s="296"/>
      <c r="Y47" s="364"/>
      <c r="Z47" s="384"/>
      <c r="AA47" s="365"/>
      <c r="AB47" s="273"/>
      <c r="AC47" s="273"/>
      <c r="AD47" s="274"/>
      <c r="AE47" s="364"/>
      <c r="AF47" s="597"/>
      <c r="AG47" s="278"/>
      <c r="AH47" s="21"/>
      <c r="AI47" s="21"/>
      <c r="AJ47" s="69"/>
      <c r="AK47" s="127"/>
      <c r="AL47" s="384"/>
      <c r="AM47" s="17"/>
      <c r="AN47" s="19"/>
      <c r="AO47" s="19"/>
      <c r="AP47" s="18"/>
      <c r="AQ47" s="64" t="s">
        <v>503</v>
      </c>
      <c r="AR47" s="51"/>
      <c r="AS47" s="64" t="s">
        <v>702</v>
      </c>
      <c r="AT47" s="170"/>
    </row>
    <row r="48" spans="1:46" s="3" customFormat="1" ht="12.75">
      <c r="A48" s="8"/>
      <c r="B48" s="292">
        <v>11</v>
      </c>
      <c r="C48" s="381" t="s">
        <v>112</v>
      </c>
      <c r="D48" s="1261"/>
      <c r="E48" s="1261"/>
      <c r="F48" s="1196"/>
      <c r="G48" s="1192"/>
      <c r="H48" s="1193"/>
      <c r="I48" s="964"/>
      <c r="J48" s="1194"/>
      <c r="K48" s="1261" t="s">
        <v>112</v>
      </c>
      <c r="L48" s="1261"/>
      <c r="M48" s="117" t="s">
        <v>432</v>
      </c>
      <c r="N48" s="1192"/>
      <c r="O48" s="1193"/>
      <c r="P48" s="964"/>
      <c r="Q48" s="1194"/>
      <c r="R48" s="361"/>
      <c r="S48" s="361"/>
      <c r="T48" s="31"/>
      <c r="U48" s="363"/>
      <c r="V48" s="270"/>
      <c r="W48" s="270"/>
      <c r="X48" s="294"/>
      <c r="Y48" s="361"/>
      <c r="Z48" s="31"/>
      <c r="AA48" s="363"/>
      <c r="AB48" s="270"/>
      <c r="AC48" s="270"/>
      <c r="AD48" s="271"/>
      <c r="AE48" s="361"/>
      <c r="AF48" s="255"/>
      <c r="AG48" s="279"/>
      <c r="AH48" s="13"/>
      <c r="AI48" s="13"/>
      <c r="AJ48" s="68"/>
      <c r="AK48" s="126"/>
      <c r="AL48" s="118"/>
      <c r="AM48" s="10"/>
      <c r="AN48" s="11"/>
      <c r="AO48" s="11"/>
      <c r="AP48" s="6"/>
      <c r="AQ48" s="63" t="s">
        <v>543</v>
      </c>
      <c r="AR48" s="50" t="s">
        <v>90</v>
      </c>
      <c r="AS48" s="63" t="s">
        <v>703</v>
      </c>
      <c r="AT48" s="169" t="s">
        <v>698</v>
      </c>
    </row>
    <row r="49" spans="1:46" s="3" customFormat="1" ht="12.75" customHeight="1">
      <c r="A49" s="8"/>
      <c r="B49" s="292"/>
      <c r="C49" s="381"/>
      <c r="D49" s="1261"/>
      <c r="E49" s="1261"/>
      <c r="F49" s="1196"/>
      <c r="G49" s="1192"/>
      <c r="H49" s="1193"/>
      <c r="I49" s="964"/>
      <c r="J49" s="1194"/>
      <c r="K49" s="1261"/>
      <c r="L49" s="1261"/>
      <c r="M49" s="117"/>
      <c r="N49" s="1192"/>
      <c r="O49" s="1193"/>
      <c r="P49" s="964"/>
      <c r="Q49" s="1194"/>
      <c r="R49" s="361"/>
      <c r="S49" s="361"/>
      <c r="T49" s="31"/>
      <c r="U49" s="363"/>
      <c r="V49" s="270"/>
      <c r="W49" s="270"/>
      <c r="X49" s="294"/>
      <c r="Y49" s="361"/>
      <c r="Z49" s="31"/>
      <c r="AA49" s="363"/>
      <c r="AB49" s="270"/>
      <c r="AC49" s="270"/>
      <c r="AD49" s="271"/>
      <c r="AE49" s="361"/>
      <c r="AF49" s="255"/>
      <c r="AG49" s="279"/>
      <c r="AH49" s="13"/>
      <c r="AI49" s="13"/>
      <c r="AJ49" s="68"/>
      <c r="AK49" s="126"/>
      <c r="AL49" s="118"/>
      <c r="AM49" s="10"/>
      <c r="AN49" s="11"/>
      <c r="AO49" s="11"/>
      <c r="AP49" s="6"/>
      <c r="AQ49" s="63" t="s">
        <v>403</v>
      </c>
      <c r="AR49" s="50"/>
      <c r="AS49" s="63" t="s">
        <v>704</v>
      </c>
      <c r="AT49" s="169"/>
    </row>
    <row r="50" spans="1:46" s="3" customFormat="1" ht="12.75" customHeight="1">
      <c r="A50" s="8"/>
      <c r="B50" s="292"/>
      <c r="C50" s="381"/>
      <c r="D50" s="1261"/>
      <c r="E50" s="1261"/>
      <c r="F50" s="1196"/>
      <c r="G50" s="1192"/>
      <c r="H50" s="1193"/>
      <c r="I50" s="964"/>
      <c r="J50" s="1194"/>
      <c r="K50" s="1261"/>
      <c r="L50" s="1261"/>
      <c r="M50" s="117"/>
      <c r="N50" s="1192"/>
      <c r="O50" s="1193"/>
      <c r="P50" s="964"/>
      <c r="Q50" s="1194"/>
      <c r="R50" s="361"/>
      <c r="S50" s="361"/>
      <c r="T50" s="31"/>
      <c r="U50" s="363"/>
      <c r="V50" s="270"/>
      <c r="W50" s="270"/>
      <c r="X50" s="294"/>
      <c r="Y50" s="361"/>
      <c r="Z50" s="31"/>
      <c r="AA50" s="363"/>
      <c r="AB50" s="270"/>
      <c r="AC50" s="270"/>
      <c r="AD50" s="271"/>
      <c r="AE50" s="361"/>
      <c r="AF50" s="255"/>
      <c r="AG50" s="279"/>
      <c r="AH50" s="13"/>
      <c r="AI50" s="13"/>
      <c r="AJ50" s="68"/>
      <c r="AK50" s="126"/>
      <c r="AL50" s="118"/>
      <c r="AM50" s="10"/>
      <c r="AN50" s="11"/>
      <c r="AO50" s="11"/>
      <c r="AP50" s="6"/>
      <c r="AQ50" s="63" t="s">
        <v>677</v>
      </c>
      <c r="AR50" s="50"/>
      <c r="AS50" s="63" t="s">
        <v>705</v>
      </c>
      <c r="AT50" s="169"/>
    </row>
    <row r="51" spans="1:46" s="3" customFormat="1" ht="12.75" customHeight="1">
      <c r="A51" s="8"/>
      <c r="B51" s="944"/>
      <c r="C51" s="867"/>
      <c r="D51" s="1262"/>
      <c r="E51" s="1262"/>
      <c r="F51" s="845"/>
      <c r="G51" s="1200"/>
      <c r="H51" s="1201"/>
      <c r="I51" s="1202"/>
      <c r="J51" s="1203"/>
      <c r="K51" s="1262"/>
      <c r="L51" s="1262"/>
      <c r="M51" s="745"/>
      <c r="N51" s="1200"/>
      <c r="O51" s="1201"/>
      <c r="P51" s="1202"/>
      <c r="Q51" s="1203"/>
      <c r="R51" s="364"/>
      <c r="S51" s="364"/>
      <c r="T51" s="384"/>
      <c r="U51" s="365"/>
      <c r="V51" s="273"/>
      <c r="W51" s="273"/>
      <c r="X51" s="296"/>
      <c r="Y51" s="364"/>
      <c r="Z51" s="384"/>
      <c r="AA51" s="365"/>
      <c r="AB51" s="273"/>
      <c r="AC51" s="273"/>
      <c r="AD51" s="274"/>
      <c r="AE51" s="364"/>
      <c r="AF51" s="597"/>
      <c r="AG51" s="278"/>
      <c r="AH51" s="21"/>
      <c r="AI51" s="21"/>
      <c r="AJ51" s="69"/>
      <c r="AK51" s="127"/>
      <c r="AL51" s="384"/>
      <c r="AM51" s="17"/>
      <c r="AN51" s="19"/>
      <c r="AO51" s="19"/>
      <c r="AP51" s="18"/>
      <c r="AQ51" s="64"/>
      <c r="AR51" s="51"/>
      <c r="AS51" s="64" t="s">
        <v>640</v>
      </c>
      <c r="AT51" s="170"/>
    </row>
    <row r="52" spans="1:46" s="3" customFormat="1" ht="12.75">
      <c r="A52" s="8"/>
      <c r="B52" s="292">
        <v>12</v>
      </c>
      <c r="C52" s="381" t="s">
        <v>115</v>
      </c>
      <c r="D52" s="1261"/>
      <c r="E52" s="1261"/>
      <c r="F52" s="1196"/>
      <c r="G52" s="1192"/>
      <c r="H52" s="1193"/>
      <c r="I52" s="964"/>
      <c r="J52" s="1194"/>
      <c r="K52" s="1261"/>
      <c r="L52" s="1261"/>
      <c r="M52" s="117"/>
      <c r="N52" s="1192"/>
      <c r="O52" s="1193"/>
      <c r="P52" s="964"/>
      <c r="Q52" s="1194"/>
      <c r="R52" s="361" t="s">
        <v>115</v>
      </c>
      <c r="S52" s="126"/>
      <c r="T52" s="31" t="s">
        <v>372</v>
      </c>
      <c r="U52" s="10"/>
      <c r="V52" s="11"/>
      <c r="W52" s="11"/>
      <c r="X52" s="50"/>
      <c r="Y52" s="126"/>
      <c r="Z52" s="31"/>
      <c r="AA52" s="10"/>
      <c r="AB52" s="11"/>
      <c r="AC52" s="11"/>
      <c r="AD52" s="53"/>
      <c r="AE52" s="126"/>
      <c r="AF52" s="255"/>
      <c r="AG52" s="13"/>
      <c r="AH52" s="13"/>
      <c r="AI52" s="13"/>
      <c r="AJ52" s="68"/>
      <c r="AK52" s="126"/>
      <c r="AL52" s="118"/>
      <c r="AM52" s="10"/>
      <c r="AN52" s="11"/>
      <c r="AO52" s="11"/>
      <c r="AP52" s="6"/>
      <c r="AQ52" s="63" t="s">
        <v>618</v>
      </c>
      <c r="AR52" s="50"/>
      <c r="AS52" s="63" t="s">
        <v>706</v>
      </c>
      <c r="AT52" s="169" t="s">
        <v>2</v>
      </c>
    </row>
    <row r="53" spans="1:46" s="3" customFormat="1" ht="12.75" customHeight="1">
      <c r="A53" s="8"/>
      <c r="B53" s="292"/>
      <c r="C53" s="381"/>
      <c r="D53" s="1010"/>
      <c r="E53" s="1010"/>
      <c r="F53" s="1196"/>
      <c r="G53" s="394"/>
      <c r="H53" s="395"/>
      <c r="I53" s="292"/>
      <c r="J53" s="381"/>
      <c r="K53" s="1010"/>
      <c r="L53" s="1010"/>
      <c r="M53" s="117"/>
      <c r="N53" s="394"/>
      <c r="O53" s="395"/>
      <c r="P53" s="292"/>
      <c r="Q53" s="381"/>
      <c r="R53" s="126"/>
      <c r="S53" s="126"/>
      <c r="T53" s="31"/>
      <c r="U53" s="10"/>
      <c r="V53" s="11"/>
      <c r="W53" s="11"/>
      <c r="X53" s="50"/>
      <c r="Y53" s="126"/>
      <c r="Z53" s="31"/>
      <c r="AA53" s="10"/>
      <c r="AB53" s="11"/>
      <c r="AC53" s="11"/>
      <c r="AD53" s="53"/>
      <c r="AE53" s="126"/>
      <c r="AF53" s="255"/>
      <c r="AG53" s="13"/>
      <c r="AH53" s="13"/>
      <c r="AI53" s="13"/>
      <c r="AJ53" s="68"/>
      <c r="AK53" s="126"/>
      <c r="AL53" s="118"/>
      <c r="AM53" s="10"/>
      <c r="AN53" s="11"/>
      <c r="AO53" s="11"/>
      <c r="AP53" s="6"/>
      <c r="AQ53" s="63" t="s">
        <v>709</v>
      </c>
      <c r="AR53" s="50"/>
      <c r="AS53" s="63" t="s">
        <v>707</v>
      </c>
      <c r="AT53" s="169" t="s">
        <v>698</v>
      </c>
    </row>
    <row r="54" spans="1:46" s="3" customFormat="1" ht="12.75" customHeight="1">
      <c r="A54" s="8"/>
      <c r="B54" s="944"/>
      <c r="C54" s="867"/>
      <c r="D54" s="1011"/>
      <c r="E54" s="1011"/>
      <c r="F54" s="845"/>
      <c r="G54" s="865"/>
      <c r="H54" s="866"/>
      <c r="I54" s="869"/>
      <c r="J54" s="867"/>
      <c r="K54" s="1011"/>
      <c r="L54" s="1011"/>
      <c r="M54" s="745"/>
      <c r="N54" s="865"/>
      <c r="O54" s="866"/>
      <c r="P54" s="869"/>
      <c r="Q54" s="867"/>
      <c r="R54" s="127"/>
      <c r="S54" s="127"/>
      <c r="T54" s="384"/>
      <c r="U54" s="17"/>
      <c r="V54" s="19"/>
      <c r="W54" s="19"/>
      <c r="X54" s="51"/>
      <c r="Y54" s="127"/>
      <c r="Z54" s="384"/>
      <c r="AA54" s="17"/>
      <c r="AB54" s="19"/>
      <c r="AC54" s="19"/>
      <c r="AD54" s="56"/>
      <c r="AE54" s="127"/>
      <c r="AF54" s="597"/>
      <c r="AG54" s="21"/>
      <c r="AH54" s="21"/>
      <c r="AI54" s="21"/>
      <c r="AJ54" s="69"/>
      <c r="AK54" s="127"/>
      <c r="AL54" s="384"/>
      <c r="AM54" s="17"/>
      <c r="AN54" s="19"/>
      <c r="AO54" s="19"/>
      <c r="AP54" s="18"/>
      <c r="AQ54" s="64" t="s">
        <v>710</v>
      </c>
      <c r="AR54" s="51"/>
      <c r="AS54" s="64" t="s">
        <v>708</v>
      </c>
      <c r="AT54" s="170"/>
    </row>
    <row r="55" spans="1:46" s="3" customFormat="1" ht="12.75">
      <c r="A55" s="8"/>
      <c r="B55" s="292">
        <v>13</v>
      </c>
      <c r="C55" s="381" t="s">
        <v>117</v>
      </c>
      <c r="D55" s="1325" t="s">
        <v>117</v>
      </c>
      <c r="E55" s="1012" t="s">
        <v>486</v>
      </c>
      <c r="F55" s="789" t="s">
        <v>465</v>
      </c>
      <c r="G55" s="394"/>
      <c r="H55" s="395"/>
      <c r="I55" s="292"/>
      <c r="J55" s="381"/>
      <c r="K55" s="1010"/>
      <c r="L55" s="1010"/>
      <c r="M55" s="117"/>
      <c r="N55" s="394"/>
      <c r="O55" s="395"/>
      <c r="P55" s="292"/>
      <c r="Q55" s="381"/>
      <c r="R55" s="126"/>
      <c r="S55" s="126"/>
      <c r="T55" s="31"/>
      <c r="U55" s="10"/>
      <c r="V55" s="11"/>
      <c r="W55" s="11"/>
      <c r="X55" s="50"/>
      <c r="Y55" s="126" t="s">
        <v>117</v>
      </c>
      <c r="Z55" s="31" t="s">
        <v>478</v>
      </c>
      <c r="AA55" s="678" t="s">
        <v>261</v>
      </c>
      <c r="AB55" s="679" t="s">
        <v>385</v>
      </c>
      <c r="AC55" s="679">
        <v>13</v>
      </c>
      <c r="AD55" s="1744">
        <v>110</v>
      </c>
      <c r="AE55" s="361"/>
      <c r="AF55" s="255"/>
      <c r="AG55" s="279"/>
      <c r="AH55" s="13"/>
      <c r="AI55" s="13"/>
      <c r="AJ55" s="68"/>
      <c r="AK55" s="126"/>
      <c r="AL55" s="118"/>
      <c r="AM55" s="10"/>
      <c r="AN55" s="11"/>
      <c r="AO55" s="11"/>
      <c r="AP55" s="6"/>
      <c r="AQ55" s="63" t="s">
        <v>678</v>
      </c>
      <c r="AR55" s="50" t="s">
        <v>344</v>
      </c>
      <c r="AS55" s="63" t="s">
        <v>711</v>
      </c>
      <c r="AT55" s="169" t="s">
        <v>697</v>
      </c>
    </row>
    <row r="56" spans="1:46" s="3" customFormat="1" ht="12.75" customHeight="1">
      <c r="A56" s="8"/>
      <c r="B56" s="292"/>
      <c r="C56" s="381"/>
      <c r="D56" s="1333"/>
      <c r="E56" s="1261"/>
      <c r="F56" s="788" t="s">
        <v>242</v>
      </c>
      <c r="G56" s="1192"/>
      <c r="H56" s="1193"/>
      <c r="I56" s="964"/>
      <c r="J56" s="1194"/>
      <c r="K56" s="1261"/>
      <c r="L56" s="1261"/>
      <c r="M56" s="117"/>
      <c r="N56" s="1192"/>
      <c r="O56" s="1193"/>
      <c r="P56" s="964"/>
      <c r="Q56" s="1194"/>
      <c r="R56" s="361"/>
      <c r="S56" s="361"/>
      <c r="T56" s="31"/>
      <c r="U56" s="363"/>
      <c r="V56" s="270"/>
      <c r="W56" s="270"/>
      <c r="X56" s="294"/>
      <c r="Y56" s="361"/>
      <c r="Z56" s="31"/>
      <c r="AA56" s="363"/>
      <c r="AB56" s="270"/>
      <c r="AC56" s="270"/>
      <c r="AD56" s="271"/>
      <c r="AE56" s="361"/>
      <c r="AF56" s="255"/>
      <c r="AG56" s="279"/>
      <c r="AH56" s="13"/>
      <c r="AI56" s="13"/>
      <c r="AJ56" s="68"/>
      <c r="AK56" s="126"/>
      <c r="AL56" s="118"/>
      <c r="AM56" s="10"/>
      <c r="AN56" s="11"/>
      <c r="AO56" s="11"/>
      <c r="AP56" s="6"/>
      <c r="AQ56" s="63" t="s">
        <v>544</v>
      </c>
      <c r="AR56" s="50"/>
      <c r="AS56" s="63" t="s">
        <v>712</v>
      </c>
      <c r="AT56" s="169" t="s">
        <v>698</v>
      </c>
    </row>
    <row r="57" spans="1:46" s="3" customFormat="1" ht="12.75" customHeight="1">
      <c r="A57" s="8"/>
      <c r="B57" s="944"/>
      <c r="C57" s="867"/>
      <c r="D57" s="1334"/>
      <c r="E57" s="1262"/>
      <c r="F57" s="821"/>
      <c r="G57" s="1200"/>
      <c r="H57" s="1201"/>
      <c r="I57" s="1202"/>
      <c r="J57" s="1203"/>
      <c r="K57" s="1262"/>
      <c r="L57" s="1262"/>
      <c r="M57" s="745"/>
      <c r="N57" s="1200"/>
      <c r="O57" s="1201"/>
      <c r="P57" s="1202"/>
      <c r="Q57" s="1203"/>
      <c r="R57" s="364"/>
      <c r="S57" s="364"/>
      <c r="T57" s="384"/>
      <c r="U57" s="365"/>
      <c r="V57" s="273"/>
      <c r="W57" s="273"/>
      <c r="X57" s="296"/>
      <c r="Y57" s="364"/>
      <c r="Z57" s="384"/>
      <c r="AA57" s="365"/>
      <c r="AB57" s="273"/>
      <c r="AC57" s="273"/>
      <c r="AD57" s="274"/>
      <c r="AE57" s="364"/>
      <c r="AF57" s="597"/>
      <c r="AG57" s="278"/>
      <c r="AH57" s="21"/>
      <c r="AI57" s="21"/>
      <c r="AJ57" s="69"/>
      <c r="AK57" s="127"/>
      <c r="AL57" s="384"/>
      <c r="AM57" s="17"/>
      <c r="AN57" s="19"/>
      <c r="AO57" s="19"/>
      <c r="AP57" s="18"/>
      <c r="AQ57" s="64" t="s">
        <v>679</v>
      </c>
      <c r="AR57" s="51"/>
      <c r="AS57" s="64" t="s">
        <v>713</v>
      </c>
      <c r="AT57" s="170"/>
    </row>
    <row r="58" spans="1:46" s="3" customFormat="1" ht="12.75">
      <c r="A58" s="8"/>
      <c r="B58" s="292">
        <v>14</v>
      </c>
      <c r="C58" s="381" t="s">
        <v>119</v>
      </c>
      <c r="D58" s="1010"/>
      <c r="E58" s="1010"/>
      <c r="F58" s="995"/>
      <c r="G58" s="1192"/>
      <c r="H58" s="1193"/>
      <c r="I58" s="964"/>
      <c r="J58" s="1194"/>
      <c r="K58" s="1261" t="s">
        <v>119</v>
      </c>
      <c r="L58" s="1261"/>
      <c r="M58" s="117" t="s">
        <v>432</v>
      </c>
      <c r="N58" s="647" t="s">
        <v>500</v>
      </c>
      <c r="O58" s="648"/>
      <c r="P58" s="649"/>
      <c r="Q58" s="1079"/>
      <c r="R58" s="366" t="s">
        <v>119</v>
      </c>
      <c r="S58" s="366"/>
      <c r="T58" s="117" t="s">
        <v>295</v>
      </c>
      <c r="U58" s="616" t="s">
        <v>36</v>
      </c>
      <c r="V58" s="617"/>
      <c r="W58" s="617"/>
      <c r="X58" s="626"/>
      <c r="Y58" s="126"/>
      <c r="Z58" s="31"/>
      <c r="AA58" s="10"/>
      <c r="AB58" s="11"/>
      <c r="AC58" s="11"/>
      <c r="AD58" s="53"/>
      <c r="AE58" s="126"/>
      <c r="AF58" s="255"/>
      <c r="AG58" s="13"/>
      <c r="AH58" s="13"/>
      <c r="AI58" s="13"/>
      <c r="AJ58" s="68"/>
      <c r="AK58" s="126"/>
      <c r="AL58" s="118"/>
      <c r="AM58" s="10"/>
      <c r="AN58" s="11"/>
      <c r="AO58" s="11"/>
      <c r="AP58" s="53"/>
      <c r="AQ58" s="63" t="s">
        <v>619</v>
      </c>
      <c r="AR58" s="50" t="s">
        <v>343</v>
      </c>
      <c r="AS58" s="63" t="s">
        <v>714</v>
      </c>
      <c r="AT58" s="169" t="s">
        <v>2</v>
      </c>
    </row>
    <row r="59" spans="1:46" s="3" customFormat="1" ht="12.75" customHeight="1">
      <c r="A59" s="8"/>
      <c r="B59" s="292"/>
      <c r="C59" s="381"/>
      <c r="D59" s="1261"/>
      <c r="E59" s="1261"/>
      <c r="F59" s="995"/>
      <c r="G59" s="394"/>
      <c r="H59" s="395"/>
      <c r="I59" s="292"/>
      <c r="J59" s="381"/>
      <c r="K59" s="1010"/>
      <c r="L59" s="1010"/>
      <c r="M59" s="117"/>
      <c r="N59" s="647" t="s">
        <v>199</v>
      </c>
      <c r="O59" s="648" t="s">
        <v>121</v>
      </c>
      <c r="P59" s="649">
        <v>12</v>
      </c>
      <c r="Q59" s="1079">
        <v>400</v>
      </c>
      <c r="R59" s="361"/>
      <c r="S59" s="361"/>
      <c r="T59" s="31"/>
      <c r="U59" s="616" t="s">
        <v>111</v>
      </c>
      <c r="V59" s="617" t="s">
        <v>110</v>
      </c>
      <c r="W59" s="617">
        <v>18</v>
      </c>
      <c r="X59" s="626">
        <v>250</v>
      </c>
      <c r="Y59" s="361"/>
      <c r="Z59" s="31"/>
      <c r="AA59" s="363"/>
      <c r="AB59" s="270"/>
      <c r="AC59" s="270"/>
      <c r="AD59" s="271"/>
      <c r="AE59" s="361"/>
      <c r="AF59" s="255"/>
      <c r="AG59" s="279"/>
      <c r="AH59" s="13"/>
      <c r="AI59" s="13"/>
      <c r="AJ59" s="68"/>
      <c r="AK59" s="126"/>
      <c r="AL59" s="118"/>
      <c r="AM59" s="10"/>
      <c r="AN59" s="11"/>
      <c r="AO59" s="11"/>
      <c r="AP59" s="6"/>
      <c r="AQ59" s="63" t="s">
        <v>620</v>
      </c>
      <c r="AR59" s="50"/>
      <c r="AS59" s="63" t="s">
        <v>715</v>
      </c>
      <c r="AT59" s="169" t="s">
        <v>697</v>
      </c>
    </row>
    <row r="60" spans="1:46" s="3" customFormat="1" ht="12.75" customHeight="1">
      <c r="A60" s="8"/>
      <c r="B60" s="292"/>
      <c r="C60" s="381"/>
      <c r="D60" s="1261"/>
      <c r="E60" s="1261"/>
      <c r="F60" s="995"/>
      <c r="G60" s="394"/>
      <c r="H60" s="395"/>
      <c r="I60" s="292"/>
      <c r="J60" s="381"/>
      <c r="K60" s="1010"/>
      <c r="L60" s="1010"/>
      <c r="M60" s="117"/>
      <c r="N60" s="841" t="s">
        <v>183</v>
      </c>
      <c r="O60" s="870"/>
      <c r="P60" s="871"/>
      <c r="Q60" s="826"/>
      <c r="R60" s="361"/>
      <c r="S60" s="361"/>
      <c r="T60" s="31"/>
      <c r="U60" s="678" t="s">
        <v>23</v>
      </c>
      <c r="V60" s="688" t="s">
        <v>386</v>
      </c>
      <c r="W60" s="679">
        <v>12</v>
      </c>
      <c r="X60" s="681">
        <v>150</v>
      </c>
      <c r="Y60" s="361"/>
      <c r="Z60" s="31"/>
      <c r="AA60" s="363"/>
      <c r="AB60" s="270"/>
      <c r="AC60" s="270"/>
      <c r="AD60" s="271"/>
      <c r="AE60" s="361"/>
      <c r="AF60" s="255"/>
      <c r="AG60" s="279"/>
      <c r="AH60" s="13"/>
      <c r="AI60" s="13"/>
      <c r="AJ60" s="68"/>
      <c r="AK60" s="126"/>
      <c r="AL60" s="118"/>
      <c r="AM60" s="10"/>
      <c r="AN60" s="11"/>
      <c r="AO60" s="11"/>
      <c r="AP60" s="6"/>
      <c r="AQ60" s="63" t="s">
        <v>680</v>
      </c>
      <c r="AR60" s="50"/>
      <c r="AS60" s="63" t="s">
        <v>643</v>
      </c>
      <c r="AT60" s="169" t="s">
        <v>698</v>
      </c>
    </row>
    <row r="61" spans="1:46" s="3" customFormat="1" ht="12.75" customHeight="1">
      <c r="A61" s="8"/>
      <c r="B61" s="292"/>
      <c r="C61" s="381"/>
      <c r="D61" s="1261"/>
      <c r="E61" s="1261"/>
      <c r="F61" s="995"/>
      <c r="G61" s="394"/>
      <c r="H61" s="395"/>
      <c r="I61" s="292"/>
      <c r="J61" s="381"/>
      <c r="K61" s="1010"/>
      <c r="L61" s="1010"/>
      <c r="M61" s="117"/>
      <c r="N61" s="841" t="s">
        <v>116</v>
      </c>
      <c r="O61" s="870" t="s">
        <v>386</v>
      </c>
      <c r="P61" s="871">
        <v>12</v>
      </c>
      <c r="Q61" s="826">
        <v>150</v>
      </c>
      <c r="R61" s="361"/>
      <c r="S61" s="361"/>
      <c r="T61" s="31"/>
      <c r="U61" s="678" t="s">
        <v>111</v>
      </c>
      <c r="V61" s="688"/>
      <c r="W61" s="679"/>
      <c r="X61" s="681"/>
      <c r="Y61" s="361"/>
      <c r="Z61" s="31"/>
      <c r="AA61" s="363"/>
      <c r="AB61" s="270"/>
      <c r="AC61" s="270"/>
      <c r="AD61" s="271"/>
      <c r="AE61" s="361"/>
      <c r="AF61" s="255"/>
      <c r="AG61" s="279"/>
      <c r="AH61" s="13"/>
      <c r="AI61" s="13"/>
      <c r="AJ61" s="68"/>
      <c r="AK61" s="126"/>
      <c r="AL61" s="118"/>
      <c r="AM61" s="10"/>
      <c r="AN61" s="11"/>
      <c r="AO61" s="11"/>
      <c r="AP61" s="6"/>
      <c r="AQ61" s="63"/>
      <c r="AR61" s="50"/>
      <c r="AS61" s="63"/>
      <c r="AT61" s="169"/>
    </row>
    <row r="62" spans="1:46" s="3" customFormat="1" ht="12.75" customHeight="1">
      <c r="A62" s="8"/>
      <c r="B62" s="292"/>
      <c r="C62" s="381"/>
      <c r="D62" s="1261"/>
      <c r="E62" s="1261"/>
      <c r="F62" s="995"/>
      <c r="G62" s="394"/>
      <c r="H62" s="395"/>
      <c r="I62" s="292"/>
      <c r="J62" s="381"/>
      <c r="K62" s="1010"/>
      <c r="L62" s="1010"/>
      <c r="M62" s="117"/>
      <c r="N62" s="841"/>
      <c r="O62" s="870"/>
      <c r="P62" s="871"/>
      <c r="Q62" s="826"/>
      <c r="R62" s="361"/>
      <c r="S62" s="361"/>
      <c r="T62" s="31"/>
      <c r="U62" s="672" t="s">
        <v>291</v>
      </c>
      <c r="V62" s="682"/>
      <c r="W62" s="673"/>
      <c r="X62" s="674"/>
      <c r="Y62" s="361"/>
      <c r="Z62" s="31"/>
      <c r="AA62" s="363"/>
      <c r="AB62" s="270"/>
      <c r="AC62" s="270"/>
      <c r="AD62" s="271"/>
      <c r="AE62" s="361"/>
      <c r="AF62" s="255"/>
      <c r="AG62" s="279"/>
      <c r="AH62" s="13"/>
      <c r="AI62" s="13"/>
      <c r="AJ62" s="68"/>
      <c r="AK62" s="126"/>
      <c r="AL62" s="118"/>
      <c r="AM62" s="10"/>
      <c r="AN62" s="11"/>
      <c r="AO62" s="11"/>
      <c r="AP62" s="6"/>
      <c r="AQ62" s="63"/>
      <c r="AR62" s="50"/>
      <c r="AS62" s="63"/>
      <c r="AT62" s="169"/>
    </row>
    <row r="63" spans="1:46" s="3" customFormat="1" ht="12.75" customHeight="1">
      <c r="A63" s="8"/>
      <c r="B63" s="944"/>
      <c r="C63" s="867"/>
      <c r="D63" s="1262"/>
      <c r="E63" s="1262"/>
      <c r="F63" s="745"/>
      <c r="G63" s="1200"/>
      <c r="H63" s="1201"/>
      <c r="I63" s="1202"/>
      <c r="J63" s="1203"/>
      <c r="K63" s="1262"/>
      <c r="L63" s="1262"/>
      <c r="M63" s="745"/>
      <c r="N63" s="1204"/>
      <c r="O63" s="1205"/>
      <c r="P63" s="1218"/>
      <c r="Q63" s="1422"/>
      <c r="R63" s="367"/>
      <c r="S63" s="367"/>
      <c r="T63" s="384"/>
      <c r="U63" s="669" t="s">
        <v>111</v>
      </c>
      <c r="V63" s="704" t="s">
        <v>386</v>
      </c>
      <c r="W63" s="670">
        <v>18</v>
      </c>
      <c r="X63" s="671">
        <v>150</v>
      </c>
      <c r="Y63" s="364"/>
      <c r="Z63" s="384"/>
      <c r="AA63" s="365"/>
      <c r="AB63" s="273"/>
      <c r="AC63" s="273"/>
      <c r="AD63" s="274"/>
      <c r="AE63" s="364"/>
      <c r="AF63" s="597"/>
      <c r="AG63" s="278"/>
      <c r="AH63" s="21"/>
      <c r="AI63" s="21"/>
      <c r="AJ63" s="69"/>
      <c r="AK63" s="127"/>
      <c r="AL63" s="384"/>
      <c r="AM63" s="17"/>
      <c r="AN63" s="19"/>
      <c r="AO63" s="19"/>
      <c r="AP63" s="18"/>
      <c r="AQ63" s="64"/>
      <c r="AR63" s="51"/>
      <c r="AS63" s="64" t="s">
        <v>7</v>
      </c>
      <c r="AT63" s="170"/>
    </row>
    <row r="64" spans="1:46" s="3" customFormat="1" ht="12.75">
      <c r="A64" s="8"/>
      <c r="B64" s="292">
        <v>15</v>
      </c>
      <c r="C64" s="381" t="s">
        <v>123</v>
      </c>
      <c r="D64" s="1261" t="s">
        <v>123</v>
      </c>
      <c r="E64" s="1261"/>
      <c r="F64" s="117" t="s">
        <v>124</v>
      </c>
      <c r="G64" s="647" t="s">
        <v>216</v>
      </c>
      <c r="H64" s="648"/>
      <c r="I64" s="649"/>
      <c r="J64" s="1079"/>
      <c r="K64" s="1010"/>
      <c r="L64" s="1010"/>
      <c r="M64" s="117"/>
      <c r="N64" s="394"/>
      <c r="O64" s="395"/>
      <c r="P64" s="292"/>
      <c r="Q64" s="1207"/>
      <c r="R64" s="130"/>
      <c r="S64" s="130"/>
      <c r="T64" s="31"/>
      <c r="U64" s="10"/>
      <c r="V64" s="11"/>
      <c r="W64" s="11"/>
      <c r="X64" s="53"/>
      <c r="Y64" s="126"/>
      <c r="Z64" s="31"/>
      <c r="AA64" s="10"/>
      <c r="AB64" s="11"/>
      <c r="AC64" s="11"/>
      <c r="AD64" s="53"/>
      <c r="AE64" s="126"/>
      <c r="AF64" s="255"/>
      <c r="AG64" s="13"/>
      <c r="AH64" s="13"/>
      <c r="AI64" s="13"/>
      <c r="AJ64" s="68"/>
      <c r="AK64" s="126" t="s">
        <v>123</v>
      </c>
      <c r="AL64" s="31" t="s">
        <v>298</v>
      </c>
      <c r="AM64" s="10" t="s">
        <v>128</v>
      </c>
      <c r="AN64" s="11" t="s">
        <v>385</v>
      </c>
      <c r="AO64" s="11">
        <v>16</v>
      </c>
      <c r="AP64" s="53" t="s">
        <v>315</v>
      </c>
      <c r="AQ64" s="63" t="s">
        <v>621</v>
      </c>
      <c r="AR64" s="50" t="s">
        <v>344</v>
      </c>
      <c r="AS64" s="63" t="s">
        <v>716</v>
      </c>
      <c r="AT64" s="169"/>
    </row>
    <row r="65" spans="1:46" s="3" customFormat="1" ht="12.75" customHeight="1">
      <c r="A65" s="8"/>
      <c r="B65" s="292"/>
      <c r="C65" s="381"/>
      <c r="D65" s="1010"/>
      <c r="E65" s="1010"/>
      <c r="F65" s="117"/>
      <c r="G65" s="647" t="s">
        <v>130</v>
      </c>
      <c r="H65" s="648" t="s">
        <v>386</v>
      </c>
      <c r="I65" s="649">
        <v>18</v>
      </c>
      <c r="J65" s="1079">
        <v>150</v>
      </c>
      <c r="K65" s="1010"/>
      <c r="L65" s="1010"/>
      <c r="M65" s="117"/>
      <c r="N65" s="394"/>
      <c r="O65" s="395"/>
      <c r="P65" s="292"/>
      <c r="Q65" s="1207"/>
      <c r="R65" s="130"/>
      <c r="S65" s="130"/>
      <c r="T65" s="31"/>
      <c r="U65" s="10"/>
      <c r="V65" s="11"/>
      <c r="W65" s="11"/>
      <c r="X65" s="53"/>
      <c r="Y65" s="126"/>
      <c r="Z65" s="31"/>
      <c r="AA65" s="10"/>
      <c r="AB65" s="11"/>
      <c r="AC65" s="11"/>
      <c r="AD65" s="53"/>
      <c r="AE65" s="126"/>
      <c r="AF65" s="255"/>
      <c r="AG65" s="13"/>
      <c r="AH65" s="13"/>
      <c r="AI65" s="13"/>
      <c r="AJ65" s="68"/>
      <c r="AK65" s="126"/>
      <c r="AL65" s="31"/>
      <c r="AM65" s="10"/>
      <c r="AN65" s="11"/>
      <c r="AO65" s="11"/>
      <c r="AP65" s="6"/>
      <c r="AQ65" s="63" t="s">
        <v>681</v>
      </c>
      <c r="AR65" s="50"/>
      <c r="AS65" s="63" t="s">
        <v>717</v>
      </c>
      <c r="AT65" s="169"/>
    </row>
    <row r="66" spans="1:46" s="3" customFormat="1" ht="13.5" customHeight="1" thickBot="1">
      <c r="A66" s="8"/>
      <c r="B66" s="945"/>
      <c r="C66" s="908"/>
      <c r="D66" s="1014"/>
      <c r="E66" s="1014"/>
      <c r="F66" s="746"/>
      <c r="G66" s="895"/>
      <c r="H66" s="907"/>
      <c r="I66" s="1156"/>
      <c r="J66" s="908"/>
      <c r="K66" s="1014"/>
      <c r="L66" s="1014"/>
      <c r="M66" s="746"/>
      <c r="N66" s="895"/>
      <c r="O66" s="907"/>
      <c r="P66" s="1156"/>
      <c r="Q66" s="1212"/>
      <c r="R66" s="186"/>
      <c r="S66" s="186"/>
      <c r="T66" s="385"/>
      <c r="U66" s="78"/>
      <c r="V66" s="79"/>
      <c r="W66" s="79"/>
      <c r="X66" s="76"/>
      <c r="Y66" s="128"/>
      <c r="Z66" s="385"/>
      <c r="AA66" s="78"/>
      <c r="AB66" s="79"/>
      <c r="AC66" s="79"/>
      <c r="AD66" s="76"/>
      <c r="AE66" s="128"/>
      <c r="AF66" s="598"/>
      <c r="AG66" s="81"/>
      <c r="AH66" s="81"/>
      <c r="AI66" s="81"/>
      <c r="AJ66" s="82"/>
      <c r="AK66" s="128"/>
      <c r="AL66" s="385"/>
      <c r="AM66" s="78"/>
      <c r="AN66" s="79"/>
      <c r="AO66" s="79"/>
      <c r="AP66" s="77"/>
      <c r="AQ66" s="83"/>
      <c r="AR66" s="80"/>
      <c r="AS66" s="83" t="s">
        <v>718</v>
      </c>
      <c r="AT66" s="171"/>
    </row>
    <row r="67" spans="1:46" s="3" customFormat="1" ht="13.5" thickTop="1">
      <c r="A67" s="8"/>
      <c r="B67" s="292">
        <v>16</v>
      </c>
      <c r="C67" s="381" t="s">
        <v>126</v>
      </c>
      <c r="D67" s="1010"/>
      <c r="E67" s="1010"/>
      <c r="F67" s="117"/>
      <c r="G67" s="394"/>
      <c r="H67" s="395"/>
      <c r="I67" s="292"/>
      <c r="J67" s="381"/>
      <c r="K67" s="1010"/>
      <c r="L67" s="1010"/>
      <c r="M67" s="117"/>
      <c r="N67" s="394"/>
      <c r="O67" s="395"/>
      <c r="P67" s="292"/>
      <c r="Q67" s="1207"/>
      <c r="R67" s="130"/>
      <c r="S67" s="130"/>
      <c r="T67" s="255"/>
      <c r="U67" s="10"/>
      <c r="V67" s="6"/>
      <c r="W67" s="11"/>
      <c r="X67" s="53"/>
      <c r="Y67" s="126" t="s">
        <v>126</v>
      </c>
      <c r="Z67" s="117" t="s">
        <v>479</v>
      </c>
      <c r="AA67" s="10"/>
      <c r="AB67" s="11"/>
      <c r="AC67" s="11"/>
      <c r="AD67" s="53"/>
      <c r="AE67" s="126" t="s">
        <v>126</v>
      </c>
      <c r="AF67" s="255" t="s">
        <v>289</v>
      </c>
      <c r="AG67" s="627" t="s">
        <v>654</v>
      </c>
      <c r="AH67" s="628"/>
      <c r="AI67" s="617"/>
      <c r="AJ67" s="629"/>
      <c r="AK67" s="126"/>
      <c r="AL67" s="118"/>
      <c r="AM67" s="10"/>
      <c r="AN67" s="11"/>
      <c r="AO67" s="11"/>
      <c r="AP67" s="6"/>
      <c r="AQ67" s="63" t="s">
        <v>622</v>
      </c>
      <c r="AR67" s="50"/>
      <c r="AS67" s="63" t="s">
        <v>9</v>
      </c>
      <c r="AT67" s="169" t="s">
        <v>506</v>
      </c>
    </row>
    <row r="68" spans="1:46" s="3" customFormat="1" ht="12.75" customHeight="1">
      <c r="A68" s="8" t="s">
        <v>324</v>
      </c>
      <c r="B68" s="292"/>
      <c r="C68" s="381"/>
      <c r="D68" s="1010"/>
      <c r="E68" s="1010"/>
      <c r="F68" s="117"/>
      <c r="G68" s="394"/>
      <c r="H68" s="395"/>
      <c r="I68" s="292"/>
      <c r="J68" s="381"/>
      <c r="K68" s="1010"/>
      <c r="L68" s="1010"/>
      <c r="M68" s="117"/>
      <c r="N68" s="394"/>
      <c r="O68" s="395"/>
      <c r="P68" s="292"/>
      <c r="Q68" s="1207"/>
      <c r="R68" s="130"/>
      <c r="S68" s="130"/>
      <c r="T68" s="31"/>
      <c r="U68" s="10"/>
      <c r="V68" s="6"/>
      <c r="W68" s="11"/>
      <c r="X68" s="53"/>
      <c r="Y68" s="126"/>
      <c r="Z68" s="31"/>
      <c r="AA68" s="10"/>
      <c r="AB68" s="11"/>
      <c r="AC68" s="11"/>
      <c r="AD68" s="53"/>
      <c r="AE68" s="126"/>
      <c r="AF68" s="255"/>
      <c r="AG68" s="616" t="s">
        <v>653</v>
      </c>
      <c r="AH68" s="628" t="s">
        <v>385</v>
      </c>
      <c r="AI68" s="617">
        <v>12</v>
      </c>
      <c r="AJ68" s="1743">
        <v>110</v>
      </c>
      <c r="AK68" s="126"/>
      <c r="AL68" s="118"/>
      <c r="AM68" s="10"/>
      <c r="AN68" s="11"/>
      <c r="AO68" s="11"/>
      <c r="AP68" s="6"/>
      <c r="AQ68" s="63" t="s">
        <v>682</v>
      </c>
      <c r="AR68" s="50"/>
      <c r="AS68" s="63"/>
      <c r="AT68" s="169" t="s">
        <v>506</v>
      </c>
    </row>
    <row r="69" spans="1:46" s="3" customFormat="1" ht="12.75" customHeight="1">
      <c r="A69" s="8"/>
      <c r="B69" s="944"/>
      <c r="C69" s="867"/>
      <c r="D69" s="1011"/>
      <c r="E69" s="1011"/>
      <c r="F69" s="745"/>
      <c r="G69" s="865"/>
      <c r="H69" s="866"/>
      <c r="I69" s="869"/>
      <c r="J69" s="867"/>
      <c r="K69" s="1011"/>
      <c r="L69" s="1011"/>
      <c r="M69" s="745"/>
      <c r="N69" s="865"/>
      <c r="O69" s="866"/>
      <c r="P69" s="869"/>
      <c r="Q69" s="1213"/>
      <c r="R69" s="185"/>
      <c r="S69" s="185"/>
      <c r="T69" s="384"/>
      <c r="U69" s="17"/>
      <c r="V69" s="18"/>
      <c r="W69" s="19"/>
      <c r="X69" s="56"/>
      <c r="Y69" s="127"/>
      <c r="Z69" s="384"/>
      <c r="AA69" s="17"/>
      <c r="AB69" s="19"/>
      <c r="AC69" s="19"/>
      <c r="AD69" s="56"/>
      <c r="AE69" s="127"/>
      <c r="AF69" s="597"/>
      <c r="AG69" s="21"/>
      <c r="AH69" s="21"/>
      <c r="AI69" s="21"/>
      <c r="AJ69" s="69"/>
      <c r="AK69" s="127"/>
      <c r="AL69" s="384"/>
      <c r="AM69" s="17"/>
      <c r="AN69" s="19"/>
      <c r="AO69" s="19"/>
      <c r="AP69" s="18"/>
      <c r="AQ69" s="64"/>
      <c r="AR69" s="51"/>
      <c r="AS69" s="64"/>
      <c r="AT69" s="170"/>
    </row>
    <row r="70" spans="1:46" s="3" customFormat="1" ht="12.75">
      <c r="A70" s="8"/>
      <c r="B70" s="292">
        <v>17</v>
      </c>
      <c r="C70" s="381" t="s">
        <v>109</v>
      </c>
      <c r="D70" s="1010"/>
      <c r="E70" s="1010"/>
      <c r="F70" s="117"/>
      <c r="G70" s="394"/>
      <c r="H70" s="395"/>
      <c r="I70" s="292"/>
      <c r="J70" s="381"/>
      <c r="K70" s="1010"/>
      <c r="L70" s="1010"/>
      <c r="M70" s="117"/>
      <c r="N70" s="394"/>
      <c r="O70" s="395"/>
      <c r="P70" s="292"/>
      <c r="Q70" s="381"/>
      <c r="R70" s="126" t="s">
        <v>109</v>
      </c>
      <c r="S70" s="126"/>
      <c r="T70" s="117" t="s">
        <v>294</v>
      </c>
      <c r="U70" s="678"/>
      <c r="V70" s="679"/>
      <c r="W70" s="679"/>
      <c r="X70" s="681"/>
      <c r="Y70" s="361"/>
      <c r="Z70" s="31"/>
      <c r="AA70" s="363"/>
      <c r="AB70" s="270"/>
      <c r="AC70" s="270"/>
      <c r="AD70" s="271"/>
      <c r="AE70" s="361"/>
      <c r="AF70" s="255"/>
      <c r="AG70" s="279"/>
      <c r="AH70" s="13"/>
      <c r="AI70" s="11"/>
      <c r="AJ70" s="74"/>
      <c r="AK70" s="126"/>
      <c r="AL70" s="118"/>
      <c r="AM70" s="10"/>
      <c r="AN70" s="11"/>
      <c r="AO70" s="11"/>
      <c r="AP70" s="6"/>
      <c r="AQ70" s="63" t="s">
        <v>623</v>
      </c>
      <c r="AR70" s="50"/>
      <c r="AS70" s="63" t="s">
        <v>719</v>
      </c>
      <c r="AT70" s="169"/>
    </row>
    <row r="71" spans="1:46" s="3" customFormat="1" ht="12.75" customHeight="1">
      <c r="A71" s="8"/>
      <c r="B71" s="292"/>
      <c r="C71" s="381"/>
      <c r="D71" s="1261"/>
      <c r="E71" s="1261"/>
      <c r="F71" s="117"/>
      <c r="G71" s="1192"/>
      <c r="H71" s="1193"/>
      <c r="I71" s="964"/>
      <c r="J71" s="1194"/>
      <c r="K71" s="1261"/>
      <c r="L71" s="1261"/>
      <c r="M71" s="117"/>
      <c r="N71" s="1192"/>
      <c r="O71" s="1193"/>
      <c r="P71" s="964"/>
      <c r="Q71" s="1194"/>
      <c r="R71" s="361"/>
      <c r="S71" s="361"/>
      <c r="T71" s="31"/>
      <c r="U71" s="678"/>
      <c r="V71" s="679"/>
      <c r="W71" s="679"/>
      <c r="X71" s="681"/>
      <c r="Y71" s="361"/>
      <c r="Z71" s="31"/>
      <c r="AA71" s="363"/>
      <c r="AB71" s="270"/>
      <c r="AC71" s="270"/>
      <c r="AD71" s="271"/>
      <c r="AE71" s="361"/>
      <c r="AF71" s="255"/>
      <c r="AG71" s="279"/>
      <c r="AH71" s="13"/>
      <c r="AI71" s="11"/>
      <c r="AJ71" s="74"/>
      <c r="AK71" s="126"/>
      <c r="AL71" s="118"/>
      <c r="AM71" s="10"/>
      <c r="AN71" s="11"/>
      <c r="AO71" s="11"/>
      <c r="AP71" s="6"/>
      <c r="AQ71" s="63" t="s">
        <v>677</v>
      </c>
      <c r="AR71" s="50"/>
      <c r="AS71" s="63" t="s">
        <v>720</v>
      </c>
      <c r="AT71" s="169"/>
    </row>
    <row r="72" spans="1:46" s="3" customFormat="1" ht="12.75" customHeight="1">
      <c r="A72" s="8"/>
      <c r="B72" s="944"/>
      <c r="C72" s="867"/>
      <c r="D72" s="1262"/>
      <c r="E72" s="1262"/>
      <c r="F72" s="745"/>
      <c r="G72" s="1200"/>
      <c r="H72" s="1201"/>
      <c r="I72" s="1202"/>
      <c r="J72" s="1203"/>
      <c r="K72" s="1262"/>
      <c r="L72" s="1262"/>
      <c r="M72" s="745"/>
      <c r="N72" s="1200"/>
      <c r="O72" s="1201"/>
      <c r="P72" s="1202"/>
      <c r="Q72" s="1203"/>
      <c r="R72" s="364"/>
      <c r="S72" s="364"/>
      <c r="T72" s="384"/>
      <c r="U72" s="365"/>
      <c r="V72" s="273"/>
      <c r="W72" s="273"/>
      <c r="X72" s="296"/>
      <c r="Y72" s="364"/>
      <c r="Z72" s="384"/>
      <c r="AA72" s="365"/>
      <c r="AB72" s="273"/>
      <c r="AC72" s="273"/>
      <c r="AD72" s="274"/>
      <c r="AE72" s="364"/>
      <c r="AF72" s="597"/>
      <c r="AG72" s="278"/>
      <c r="AH72" s="21"/>
      <c r="AI72" s="19"/>
      <c r="AJ72" s="199"/>
      <c r="AK72" s="127"/>
      <c r="AL72" s="384"/>
      <c r="AM72" s="17"/>
      <c r="AN72" s="19"/>
      <c r="AO72" s="19"/>
      <c r="AP72" s="18"/>
      <c r="AQ72" s="64"/>
      <c r="AR72" s="51"/>
      <c r="AS72" s="64" t="s">
        <v>721</v>
      </c>
      <c r="AT72" s="170"/>
    </row>
    <row r="73" spans="1:46" s="3" customFormat="1" ht="12.75">
      <c r="A73" s="8"/>
      <c r="B73" s="603">
        <v>18</v>
      </c>
      <c r="C73" s="381" t="s">
        <v>112</v>
      </c>
      <c r="D73" s="1261"/>
      <c r="E73" s="1261"/>
      <c r="F73" s="117"/>
      <c r="G73" s="1192"/>
      <c r="H73" s="1193"/>
      <c r="I73" s="964"/>
      <c r="J73" s="1194"/>
      <c r="K73" s="1261" t="s">
        <v>112</v>
      </c>
      <c r="L73" s="1261"/>
      <c r="M73" s="117" t="s">
        <v>432</v>
      </c>
      <c r="N73" s="1192"/>
      <c r="O73" s="1193"/>
      <c r="P73" s="964"/>
      <c r="Q73" s="1194"/>
      <c r="R73" s="361"/>
      <c r="S73" s="361"/>
      <c r="T73" s="31"/>
      <c r="U73" s="363"/>
      <c r="V73" s="269"/>
      <c r="W73" s="270"/>
      <c r="X73" s="271"/>
      <c r="Y73" s="361"/>
      <c r="Z73" s="118"/>
      <c r="AA73" s="363"/>
      <c r="AB73" s="270"/>
      <c r="AC73" s="270"/>
      <c r="AD73" s="271"/>
      <c r="AE73" s="361"/>
      <c r="AF73" s="255"/>
      <c r="AG73" s="279"/>
      <c r="AH73" s="13"/>
      <c r="AI73" s="11"/>
      <c r="AJ73" s="74"/>
      <c r="AK73" s="126"/>
      <c r="AL73" s="118"/>
      <c r="AM73" s="10"/>
      <c r="AN73" s="11"/>
      <c r="AO73" s="11"/>
      <c r="AP73" s="6"/>
      <c r="AQ73" s="63" t="s">
        <v>624</v>
      </c>
      <c r="AR73" s="50" t="s">
        <v>343</v>
      </c>
      <c r="AS73" s="63" t="s">
        <v>722</v>
      </c>
      <c r="AT73" s="169" t="s">
        <v>697</v>
      </c>
    </row>
    <row r="74" spans="1:46" s="3" customFormat="1" ht="12.75" customHeight="1">
      <c r="A74" s="8"/>
      <c r="B74" s="603"/>
      <c r="C74" s="381"/>
      <c r="D74" s="1261"/>
      <c r="E74" s="1261"/>
      <c r="F74" s="117"/>
      <c r="G74" s="1192"/>
      <c r="H74" s="1193"/>
      <c r="I74" s="964"/>
      <c r="J74" s="1194"/>
      <c r="K74" s="1261"/>
      <c r="L74" s="1261"/>
      <c r="M74" s="117"/>
      <c r="N74" s="1192"/>
      <c r="O74" s="1193"/>
      <c r="P74" s="964"/>
      <c r="Q74" s="1194"/>
      <c r="R74" s="361"/>
      <c r="S74" s="361"/>
      <c r="T74" s="31"/>
      <c r="U74" s="363"/>
      <c r="V74" s="269"/>
      <c r="W74" s="270"/>
      <c r="X74" s="271"/>
      <c r="Y74" s="361"/>
      <c r="Z74" s="31"/>
      <c r="AA74" s="363"/>
      <c r="AB74" s="270"/>
      <c r="AC74" s="270"/>
      <c r="AD74" s="271"/>
      <c r="AE74" s="361"/>
      <c r="AF74" s="255"/>
      <c r="AG74" s="279"/>
      <c r="AH74" s="13"/>
      <c r="AI74" s="11"/>
      <c r="AJ74" s="74"/>
      <c r="AK74" s="126"/>
      <c r="AL74" s="118"/>
      <c r="AM74" s="10"/>
      <c r="AN74" s="11"/>
      <c r="AO74" s="11"/>
      <c r="AP74" s="6"/>
      <c r="AQ74" s="63" t="s">
        <v>683</v>
      </c>
      <c r="AR74" s="50"/>
      <c r="AS74" s="63" t="s">
        <v>723</v>
      </c>
      <c r="AT74" s="169" t="s">
        <v>698</v>
      </c>
    </row>
    <row r="75" spans="1:46" s="3" customFormat="1" ht="12.75" customHeight="1">
      <c r="A75" s="8"/>
      <c r="B75" s="603"/>
      <c r="C75" s="381"/>
      <c r="D75" s="1261"/>
      <c r="E75" s="1261"/>
      <c r="F75" s="117"/>
      <c r="G75" s="1192"/>
      <c r="H75" s="1193"/>
      <c r="I75" s="964"/>
      <c r="J75" s="1194"/>
      <c r="K75" s="1261"/>
      <c r="L75" s="1261"/>
      <c r="M75" s="117"/>
      <c r="N75" s="1192"/>
      <c r="O75" s="1193"/>
      <c r="P75" s="964"/>
      <c r="Q75" s="1194"/>
      <c r="R75" s="361"/>
      <c r="S75" s="361"/>
      <c r="T75" s="31"/>
      <c r="U75" s="363"/>
      <c r="V75" s="269"/>
      <c r="W75" s="270"/>
      <c r="X75" s="271"/>
      <c r="Y75" s="361"/>
      <c r="Z75" s="31"/>
      <c r="AA75" s="363"/>
      <c r="AB75" s="270"/>
      <c r="AC75" s="270"/>
      <c r="AD75" s="271"/>
      <c r="AE75" s="361"/>
      <c r="AF75" s="255"/>
      <c r="AG75" s="279"/>
      <c r="AH75" s="13"/>
      <c r="AI75" s="11"/>
      <c r="AJ75" s="74"/>
      <c r="AK75" s="126"/>
      <c r="AL75" s="118"/>
      <c r="AM75" s="10"/>
      <c r="AN75" s="11"/>
      <c r="AO75" s="11"/>
      <c r="AP75" s="6"/>
      <c r="AQ75" s="63" t="s">
        <v>684</v>
      </c>
      <c r="AR75" s="50"/>
      <c r="AS75" s="63" t="s">
        <v>724</v>
      </c>
      <c r="AT75" s="169"/>
    </row>
    <row r="76" spans="1:46" s="3" customFormat="1" ht="12.75" customHeight="1">
      <c r="A76" s="8"/>
      <c r="B76" s="1214"/>
      <c r="C76" s="867"/>
      <c r="D76" s="1262"/>
      <c r="E76" s="1262"/>
      <c r="F76" s="745"/>
      <c r="G76" s="1200"/>
      <c r="H76" s="1201"/>
      <c r="I76" s="1202"/>
      <c r="J76" s="1203"/>
      <c r="K76" s="1262"/>
      <c r="L76" s="1262"/>
      <c r="M76" s="745"/>
      <c r="N76" s="1200"/>
      <c r="O76" s="1201"/>
      <c r="P76" s="1202"/>
      <c r="Q76" s="1203"/>
      <c r="R76" s="364"/>
      <c r="S76" s="364"/>
      <c r="T76" s="384"/>
      <c r="U76" s="365"/>
      <c r="V76" s="272"/>
      <c r="W76" s="273"/>
      <c r="X76" s="274"/>
      <c r="Y76" s="364"/>
      <c r="Z76" s="384"/>
      <c r="AA76" s="365"/>
      <c r="AB76" s="273"/>
      <c r="AC76" s="273"/>
      <c r="AD76" s="274"/>
      <c r="AE76" s="364"/>
      <c r="AF76" s="597"/>
      <c r="AG76" s="278"/>
      <c r="AH76" s="21"/>
      <c r="AI76" s="19"/>
      <c r="AJ76" s="199"/>
      <c r="AK76" s="127"/>
      <c r="AL76" s="384"/>
      <c r="AM76" s="17"/>
      <c r="AN76" s="19"/>
      <c r="AO76" s="19"/>
      <c r="AP76" s="18"/>
      <c r="AQ76" s="64"/>
      <c r="AR76" s="51"/>
      <c r="AS76" s="64" t="s">
        <v>725</v>
      </c>
      <c r="AT76" s="170"/>
    </row>
    <row r="77" spans="1:46" s="3" customFormat="1" ht="12.75">
      <c r="A77" s="8"/>
      <c r="B77" s="603">
        <v>19</v>
      </c>
      <c r="C77" s="381" t="s">
        <v>115</v>
      </c>
      <c r="D77" s="1261"/>
      <c r="E77" s="1261"/>
      <c r="F77" s="117"/>
      <c r="G77" s="1192"/>
      <c r="H77" s="1193"/>
      <c r="I77" s="964"/>
      <c r="J77" s="1194"/>
      <c r="K77" s="1261"/>
      <c r="L77" s="1261"/>
      <c r="M77" s="117"/>
      <c r="N77" s="1192"/>
      <c r="O77" s="1193"/>
      <c r="P77" s="964"/>
      <c r="Q77" s="1194"/>
      <c r="R77" s="366" t="s">
        <v>115</v>
      </c>
      <c r="S77" s="130"/>
      <c r="T77" s="31" t="s">
        <v>371</v>
      </c>
      <c r="U77" s="363"/>
      <c r="V77" s="269"/>
      <c r="W77" s="270"/>
      <c r="X77" s="271"/>
      <c r="Y77" s="361"/>
      <c r="Z77" s="31"/>
      <c r="AA77" s="363"/>
      <c r="AB77" s="270"/>
      <c r="AC77" s="270"/>
      <c r="AD77" s="271"/>
      <c r="AE77" s="361"/>
      <c r="AF77" s="255"/>
      <c r="AG77" s="279"/>
      <c r="AH77" s="13"/>
      <c r="AI77" s="11"/>
      <c r="AJ77" s="74"/>
      <c r="AK77" s="126"/>
      <c r="AL77" s="118"/>
      <c r="AM77" s="10"/>
      <c r="AN77" s="11"/>
      <c r="AO77" s="11"/>
      <c r="AP77" s="6"/>
      <c r="AQ77" s="63" t="s">
        <v>625</v>
      </c>
      <c r="AR77" s="50"/>
      <c r="AS77" s="63" t="s">
        <v>726</v>
      </c>
      <c r="AT77" s="169" t="s">
        <v>2</v>
      </c>
    </row>
    <row r="78" spans="1:46" s="3" customFormat="1" ht="12.75" customHeight="1">
      <c r="A78" s="8"/>
      <c r="B78" s="603"/>
      <c r="C78" s="381"/>
      <c r="D78" s="1261"/>
      <c r="E78" s="1261"/>
      <c r="F78" s="117"/>
      <c r="G78" s="1192"/>
      <c r="H78" s="1193"/>
      <c r="I78" s="964"/>
      <c r="J78" s="1194"/>
      <c r="K78" s="1261"/>
      <c r="L78" s="1261"/>
      <c r="M78" s="117"/>
      <c r="N78" s="1192"/>
      <c r="O78" s="1193"/>
      <c r="P78" s="964"/>
      <c r="Q78" s="1194"/>
      <c r="R78" s="361"/>
      <c r="S78" s="361"/>
      <c r="T78" s="31"/>
      <c r="U78" s="363"/>
      <c r="V78" s="269"/>
      <c r="W78" s="270"/>
      <c r="X78" s="271"/>
      <c r="Y78" s="361"/>
      <c r="Z78" s="31"/>
      <c r="AA78" s="363"/>
      <c r="AB78" s="270"/>
      <c r="AC78" s="270"/>
      <c r="AD78" s="271"/>
      <c r="AE78" s="361"/>
      <c r="AF78" s="255"/>
      <c r="AG78" s="279"/>
      <c r="AH78" s="13"/>
      <c r="AI78" s="11"/>
      <c r="AJ78" s="74"/>
      <c r="AK78" s="126"/>
      <c r="AL78" s="118"/>
      <c r="AM78" s="10"/>
      <c r="AN78" s="11"/>
      <c r="AO78" s="11"/>
      <c r="AP78" s="6"/>
      <c r="AQ78" s="63" t="s">
        <v>502</v>
      </c>
      <c r="AR78" s="50"/>
      <c r="AS78" s="63" t="s">
        <v>727</v>
      </c>
      <c r="AT78" s="169" t="s">
        <v>698</v>
      </c>
    </row>
    <row r="79" spans="1:46" s="3" customFormat="1" ht="12.75" customHeight="1">
      <c r="A79" s="8"/>
      <c r="B79" s="603"/>
      <c r="C79" s="381"/>
      <c r="D79" s="1261"/>
      <c r="E79" s="1261"/>
      <c r="F79" s="117"/>
      <c r="G79" s="1192"/>
      <c r="H79" s="1193"/>
      <c r="I79" s="964"/>
      <c r="J79" s="1194"/>
      <c r="K79" s="1261"/>
      <c r="L79" s="1261"/>
      <c r="M79" s="117"/>
      <c r="N79" s="1192"/>
      <c r="O79" s="1193"/>
      <c r="P79" s="964"/>
      <c r="Q79" s="1194"/>
      <c r="R79" s="361"/>
      <c r="S79" s="361"/>
      <c r="T79" s="31"/>
      <c r="U79" s="363"/>
      <c r="V79" s="269"/>
      <c r="W79" s="270"/>
      <c r="X79" s="271"/>
      <c r="Y79" s="361"/>
      <c r="Z79" s="31"/>
      <c r="AA79" s="363"/>
      <c r="AB79" s="270"/>
      <c r="AC79" s="270"/>
      <c r="AD79" s="271"/>
      <c r="AE79" s="361"/>
      <c r="AF79" s="255"/>
      <c r="AG79" s="279"/>
      <c r="AH79" s="13"/>
      <c r="AI79" s="11"/>
      <c r="AJ79" s="74"/>
      <c r="AK79" s="126"/>
      <c r="AL79" s="118"/>
      <c r="AM79" s="10"/>
      <c r="AN79" s="11"/>
      <c r="AO79" s="11"/>
      <c r="AP79" s="6"/>
      <c r="AQ79" s="63" t="s">
        <v>685</v>
      </c>
      <c r="AR79" s="50"/>
      <c r="AS79" s="63" t="s">
        <v>728</v>
      </c>
      <c r="AT79" s="169"/>
    </row>
    <row r="80" spans="1:46" s="3" customFormat="1" ht="12.75" customHeight="1">
      <c r="A80" s="8"/>
      <c r="B80" s="1214"/>
      <c r="C80" s="867"/>
      <c r="D80" s="1262"/>
      <c r="E80" s="1262"/>
      <c r="F80" s="745"/>
      <c r="G80" s="1201"/>
      <c r="H80" s="1201"/>
      <c r="I80" s="1202"/>
      <c r="J80" s="1203"/>
      <c r="K80" s="1262"/>
      <c r="L80" s="1262"/>
      <c r="M80" s="745"/>
      <c r="N80" s="1200"/>
      <c r="O80" s="1201"/>
      <c r="P80" s="1202"/>
      <c r="Q80" s="1203"/>
      <c r="R80" s="364"/>
      <c r="S80" s="364"/>
      <c r="T80" s="384"/>
      <c r="U80" s="365"/>
      <c r="V80" s="368"/>
      <c r="W80" s="273"/>
      <c r="X80" s="274"/>
      <c r="Y80" s="364"/>
      <c r="Z80" s="384"/>
      <c r="AA80" s="365"/>
      <c r="AB80" s="273"/>
      <c r="AC80" s="273"/>
      <c r="AD80" s="274"/>
      <c r="AE80" s="364"/>
      <c r="AF80" s="597"/>
      <c r="AG80" s="278"/>
      <c r="AH80" s="21"/>
      <c r="AI80" s="19"/>
      <c r="AJ80" s="199"/>
      <c r="AK80" s="127"/>
      <c r="AL80" s="384"/>
      <c r="AM80" s="17"/>
      <c r="AN80" s="19"/>
      <c r="AO80" s="19"/>
      <c r="AP80" s="18"/>
      <c r="AQ80" s="64"/>
      <c r="AR80" s="51"/>
      <c r="AS80" s="64" t="s">
        <v>729</v>
      </c>
      <c r="AT80" s="170"/>
    </row>
    <row r="81" spans="1:46" s="3" customFormat="1" ht="12.75">
      <c r="A81" s="8"/>
      <c r="B81" s="603">
        <v>20</v>
      </c>
      <c r="C81" s="381" t="s">
        <v>117</v>
      </c>
      <c r="D81" s="1261" t="s">
        <v>117</v>
      </c>
      <c r="E81" s="1010" t="s">
        <v>486</v>
      </c>
      <c r="F81" s="789" t="s">
        <v>465</v>
      </c>
      <c r="G81" s="1193"/>
      <c r="H81" s="1193"/>
      <c r="I81" s="964"/>
      <c r="J81" s="1194"/>
      <c r="K81" s="1261"/>
      <c r="L81" s="1261"/>
      <c r="M81" s="117"/>
      <c r="N81" s="1192"/>
      <c r="O81" s="1193"/>
      <c r="P81" s="964"/>
      <c r="Q81" s="1194"/>
      <c r="R81" s="361"/>
      <c r="S81" s="361"/>
      <c r="T81" s="31"/>
      <c r="U81" s="363"/>
      <c r="V81" s="269"/>
      <c r="W81" s="270"/>
      <c r="X81" s="271"/>
      <c r="Y81" s="361" t="s">
        <v>117</v>
      </c>
      <c r="Z81" s="31" t="s">
        <v>479</v>
      </c>
      <c r="AA81" s="159"/>
      <c r="AB81" s="285"/>
      <c r="AC81" s="285"/>
      <c r="AD81" s="286"/>
      <c r="AE81" s="361"/>
      <c r="AF81" s="255"/>
      <c r="AG81" s="279"/>
      <c r="AH81" s="13"/>
      <c r="AI81" s="11"/>
      <c r="AJ81" s="74"/>
      <c r="AK81" s="126"/>
      <c r="AL81" s="118"/>
      <c r="AM81" s="10"/>
      <c r="AN81" s="11"/>
      <c r="AO81" s="11"/>
      <c r="AP81" s="6"/>
      <c r="AQ81" s="63" t="s">
        <v>627</v>
      </c>
      <c r="AR81" s="50" t="s">
        <v>344</v>
      </c>
      <c r="AS81" s="63" t="s">
        <v>732</v>
      </c>
      <c r="AT81" s="169" t="s">
        <v>419</v>
      </c>
    </row>
    <row r="82" spans="1:46" s="3" customFormat="1" ht="12.75">
      <c r="A82" s="8"/>
      <c r="B82" s="603"/>
      <c r="C82" s="381"/>
      <c r="D82" s="1261"/>
      <c r="E82" s="1261"/>
      <c r="F82" s="788" t="s">
        <v>242</v>
      </c>
      <c r="G82" s="1193"/>
      <c r="H82" s="1193"/>
      <c r="I82" s="964"/>
      <c r="J82" s="1194"/>
      <c r="K82" s="1261"/>
      <c r="L82" s="1261"/>
      <c r="M82" s="117"/>
      <c r="N82" s="1192"/>
      <c r="O82" s="1193"/>
      <c r="P82" s="964"/>
      <c r="Q82" s="1194"/>
      <c r="R82" s="361"/>
      <c r="S82" s="361"/>
      <c r="T82" s="31"/>
      <c r="U82" s="363"/>
      <c r="V82" s="269"/>
      <c r="W82" s="270"/>
      <c r="X82" s="271"/>
      <c r="Y82" s="361"/>
      <c r="Z82" s="31"/>
      <c r="AA82" s="363"/>
      <c r="AB82" s="270"/>
      <c r="AC82" s="270"/>
      <c r="AD82" s="271"/>
      <c r="AE82" s="361"/>
      <c r="AF82" s="255"/>
      <c r="AG82" s="279"/>
      <c r="AH82" s="13"/>
      <c r="AI82" s="11"/>
      <c r="AJ82" s="74"/>
      <c r="AK82" s="126"/>
      <c r="AL82" s="118"/>
      <c r="AM82" s="10"/>
      <c r="AN82" s="11"/>
      <c r="AO82" s="11"/>
      <c r="AP82" s="6"/>
      <c r="AQ82" s="63" t="s">
        <v>628</v>
      </c>
      <c r="AR82" s="50"/>
      <c r="AS82" s="63" t="s">
        <v>730</v>
      </c>
      <c r="AT82" s="169" t="s">
        <v>697</v>
      </c>
    </row>
    <row r="83" spans="1:46" s="3" customFormat="1" ht="12.75">
      <c r="A83" s="8"/>
      <c r="B83" s="1214"/>
      <c r="C83" s="867"/>
      <c r="D83" s="1262"/>
      <c r="E83" s="1262"/>
      <c r="F83" s="745"/>
      <c r="G83" s="1201"/>
      <c r="H83" s="1201"/>
      <c r="I83" s="1202"/>
      <c r="J83" s="1203"/>
      <c r="K83" s="1262"/>
      <c r="L83" s="1262"/>
      <c r="M83" s="745"/>
      <c r="N83" s="1200"/>
      <c r="O83" s="1201"/>
      <c r="P83" s="1202"/>
      <c r="Q83" s="1203"/>
      <c r="R83" s="364"/>
      <c r="S83" s="364"/>
      <c r="T83" s="384"/>
      <c r="U83" s="365"/>
      <c r="V83" s="272"/>
      <c r="W83" s="273"/>
      <c r="X83" s="274"/>
      <c r="Y83" s="364"/>
      <c r="Z83" s="384"/>
      <c r="AA83" s="365"/>
      <c r="AB83" s="273"/>
      <c r="AC83" s="273"/>
      <c r="AD83" s="274"/>
      <c r="AE83" s="364"/>
      <c r="AF83" s="597"/>
      <c r="AG83" s="278"/>
      <c r="AH83" s="21"/>
      <c r="AI83" s="19"/>
      <c r="AJ83" s="199"/>
      <c r="AK83" s="127"/>
      <c r="AL83" s="384"/>
      <c r="AM83" s="17"/>
      <c r="AN83" s="19"/>
      <c r="AO83" s="19"/>
      <c r="AP83" s="18"/>
      <c r="AQ83" s="64" t="s">
        <v>686</v>
      </c>
      <c r="AR83" s="51"/>
      <c r="AS83" s="64" t="s">
        <v>731</v>
      </c>
      <c r="AT83" s="170" t="s">
        <v>698</v>
      </c>
    </row>
    <row r="84" spans="1:46" s="3" customFormat="1" ht="12.75">
      <c r="A84" s="958" t="s">
        <v>91</v>
      </c>
      <c r="B84" s="603">
        <v>21</v>
      </c>
      <c r="C84" s="381" t="s">
        <v>119</v>
      </c>
      <c r="D84" s="1261"/>
      <c r="E84" s="1261"/>
      <c r="F84" s="117"/>
      <c r="G84" s="1193"/>
      <c r="H84" s="1193"/>
      <c r="I84" s="964"/>
      <c r="J84" s="1194"/>
      <c r="K84" s="1261" t="s">
        <v>119</v>
      </c>
      <c r="L84" s="1261"/>
      <c r="M84" s="117" t="s">
        <v>432</v>
      </c>
      <c r="N84" s="672"/>
      <c r="O84" s="673"/>
      <c r="P84" s="682"/>
      <c r="Q84" s="1065"/>
      <c r="R84" s="361" t="s">
        <v>119</v>
      </c>
      <c r="S84" s="361"/>
      <c r="T84" s="117" t="s">
        <v>294</v>
      </c>
      <c r="U84" s="10"/>
      <c r="V84" s="6"/>
      <c r="W84" s="11"/>
      <c r="X84" s="53"/>
      <c r="Y84" s="126"/>
      <c r="Z84" s="31"/>
      <c r="AA84" s="10"/>
      <c r="AB84" s="11"/>
      <c r="AC84" s="11"/>
      <c r="AD84" s="53"/>
      <c r="AE84" s="126"/>
      <c r="AF84" s="255"/>
      <c r="AG84" s="13"/>
      <c r="AH84" s="13"/>
      <c r="AI84" s="11"/>
      <c r="AJ84" s="74"/>
      <c r="AK84" s="126"/>
      <c r="AL84" s="118"/>
      <c r="AM84" s="10"/>
      <c r="AN84" s="11"/>
      <c r="AO84" s="11"/>
      <c r="AP84" s="6"/>
      <c r="AQ84" s="63" t="s">
        <v>545</v>
      </c>
      <c r="AR84" s="54"/>
      <c r="AS84" s="63" t="s">
        <v>342</v>
      </c>
      <c r="AT84" s="169" t="s">
        <v>698</v>
      </c>
    </row>
    <row r="85" spans="1:46" s="3" customFormat="1" ht="12.75">
      <c r="A85" s="958"/>
      <c r="B85" s="603"/>
      <c r="C85" s="381"/>
      <c r="D85" s="1010"/>
      <c r="E85" s="1010"/>
      <c r="F85" s="117"/>
      <c r="G85" s="395"/>
      <c r="H85" s="395"/>
      <c r="I85" s="292"/>
      <c r="J85" s="381"/>
      <c r="K85" s="1010"/>
      <c r="L85" s="1010"/>
      <c r="M85" s="117"/>
      <c r="N85" s="672"/>
      <c r="O85" s="673"/>
      <c r="P85" s="682"/>
      <c r="Q85" s="1075"/>
      <c r="R85" s="126"/>
      <c r="S85" s="126"/>
      <c r="T85" s="31"/>
      <c r="U85" s="10"/>
      <c r="V85" s="6"/>
      <c r="W85" s="11"/>
      <c r="X85" s="53"/>
      <c r="Y85" s="126"/>
      <c r="Z85" s="31"/>
      <c r="AA85" s="10"/>
      <c r="AB85" s="11"/>
      <c r="AC85" s="11"/>
      <c r="AD85" s="53"/>
      <c r="AE85" s="126"/>
      <c r="AF85" s="255"/>
      <c r="AG85" s="13"/>
      <c r="AH85" s="13"/>
      <c r="AI85" s="11"/>
      <c r="AJ85" s="74"/>
      <c r="AK85" s="126"/>
      <c r="AL85" s="118"/>
      <c r="AM85" s="10"/>
      <c r="AN85" s="11"/>
      <c r="AO85" s="11"/>
      <c r="AP85" s="6"/>
      <c r="AQ85" s="63" t="s">
        <v>626</v>
      </c>
      <c r="AR85" s="50"/>
      <c r="AS85" s="63" t="s">
        <v>733</v>
      </c>
      <c r="AT85" s="169"/>
    </row>
    <row r="86" spans="1:46" s="3" customFormat="1" ht="12.75">
      <c r="A86" s="958"/>
      <c r="B86" s="603"/>
      <c r="C86" s="381"/>
      <c r="D86" s="1010"/>
      <c r="E86" s="1010"/>
      <c r="F86" s="117"/>
      <c r="G86" s="395"/>
      <c r="H86" s="395"/>
      <c r="I86" s="292"/>
      <c r="J86" s="381"/>
      <c r="K86" s="1010"/>
      <c r="L86" s="1010"/>
      <c r="M86" s="117"/>
      <c r="N86" s="612"/>
      <c r="O86" s="613"/>
      <c r="P86" s="614"/>
      <c r="Q86" s="615"/>
      <c r="R86" s="126"/>
      <c r="S86" s="126"/>
      <c r="T86" s="31"/>
      <c r="U86" s="10"/>
      <c r="V86" s="6"/>
      <c r="W86" s="11"/>
      <c r="X86" s="53"/>
      <c r="Y86" s="126"/>
      <c r="Z86" s="31"/>
      <c r="AA86" s="10"/>
      <c r="AB86" s="11"/>
      <c r="AC86" s="11"/>
      <c r="AD86" s="53"/>
      <c r="AE86" s="126"/>
      <c r="AF86" s="255"/>
      <c r="AG86" s="13"/>
      <c r="AH86" s="13"/>
      <c r="AI86" s="11"/>
      <c r="AJ86" s="74"/>
      <c r="AK86" s="126"/>
      <c r="AL86" s="118"/>
      <c r="AM86" s="10"/>
      <c r="AN86" s="11"/>
      <c r="AO86" s="11"/>
      <c r="AP86" s="6"/>
      <c r="AQ86" s="63" t="s">
        <v>503</v>
      </c>
      <c r="AR86" s="50"/>
      <c r="AS86" s="63" t="s">
        <v>734</v>
      </c>
      <c r="AT86" s="169"/>
    </row>
    <row r="87" spans="1:46" s="3" customFormat="1" ht="12.75">
      <c r="A87" s="958"/>
      <c r="B87" s="603"/>
      <c r="C87" s="381"/>
      <c r="D87" s="1010"/>
      <c r="E87" s="1010"/>
      <c r="F87" s="117"/>
      <c r="G87" s="395"/>
      <c r="H87" s="395"/>
      <c r="I87" s="292"/>
      <c r="J87" s="381"/>
      <c r="K87" s="1010"/>
      <c r="L87" s="1010"/>
      <c r="M87" s="117"/>
      <c r="N87" s="612"/>
      <c r="O87" s="613"/>
      <c r="P87" s="614"/>
      <c r="Q87" s="625"/>
      <c r="R87" s="126"/>
      <c r="S87" s="126"/>
      <c r="T87" s="31"/>
      <c r="U87" s="10"/>
      <c r="V87" s="6"/>
      <c r="W87" s="11"/>
      <c r="X87" s="53"/>
      <c r="Y87" s="126"/>
      <c r="Z87" s="31"/>
      <c r="AA87" s="10"/>
      <c r="AB87" s="11"/>
      <c r="AC87" s="11"/>
      <c r="AD87" s="53"/>
      <c r="AE87" s="126"/>
      <c r="AF87" s="255"/>
      <c r="AG87" s="13"/>
      <c r="AH87" s="13"/>
      <c r="AI87" s="11"/>
      <c r="AJ87" s="74"/>
      <c r="AK87" s="126"/>
      <c r="AL87" s="118"/>
      <c r="AM87" s="10"/>
      <c r="AN87" s="11"/>
      <c r="AO87" s="11"/>
      <c r="AP87" s="6"/>
      <c r="AQ87" s="63" t="s">
        <v>686</v>
      </c>
      <c r="AR87" s="50"/>
      <c r="AS87" s="63" t="s">
        <v>702</v>
      </c>
      <c r="AT87" s="169"/>
    </row>
    <row r="88" spans="1:46" s="3" customFormat="1" ht="12.75">
      <c r="A88" s="958"/>
      <c r="B88" s="603"/>
      <c r="C88" s="381"/>
      <c r="D88" s="1010"/>
      <c r="E88" s="1010"/>
      <c r="F88" s="117"/>
      <c r="G88" s="395"/>
      <c r="H88" s="395"/>
      <c r="I88" s="292"/>
      <c r="J88" s="381"/>
      <c r="K88" s="1010"/>
      <c r="L88" s="1010"/>
      <c r="M88" s="117"/>
      <c r="N88" s="841"/>
      <c r="O88" s="1215"/>
      <c r="P88" s="1216"/>
      <c r="Q88" s="1217"/>
      <c r="R88" s="126"/>
      <c r="S88" s="126"/>
      <c r="T88" s="31"/>
      <c r="U88" s="10"/>
      <c r="V88" s="6"/>
      <c r="W88" s="11"/>
      <c r="X88" s="53"/>
      <c r="Y88" s="126"/>
      <c r="Z88" s="31"/>
      <c r="AA88" s="10"/>
      <c r="AB88" s="11"/>
      <c r="AC88" s="11"/>
      <c r="AD88" s="53"/>
      <c r="AE88" s="126"/>
      <c r="AF88" s="255"/>
      <c r="AG88" s="13"/>
      <c r="AH88" s="13"/>
      <c r="AI88" s="11"/>
      <c r="AJ88" s="74"/>
      <c r="AK88" s="126"/>
      <c r="AL88" s="118"/>
      <c r="AM88" s="10"/>
      <c r="AN88" s="11"/>
      <c r="AO88" s="11"/>
      <c r="AP88" s="6"/>
      <c r="AQ88" s="63"/>
      <c r="AR88" s="50"/>
      <c r="AS88" s="63" t="s">
        <v>410</v>
      </c>
      <c r="AT88" s="169"/>
    </row>
    <row r="89" spans="1:46" s="3" customFormat="1" ht="12.75">
      <c r="A89" s="958"/>
      <c r="B89" s="603"/>
      <c r="C89" s="381"/>
      <c r="D89" s="1010"/>
      <c r="E89" s="1010"/>
      <c r="F89" s="117"/>
      <c r="G89" s="395"/>
      <c r="H89" s="395"/>
      <c r="I89" s="292"/>
      <c r="J89" s="381"/>
      <c r="K89" s="1010"/>
      <c r="L89" s="1010"/>
      <c r="M89" s="117"/>
      <c r="N89" s="1204"/>
      <c r="O89" s="1205"/>
      <c r="P89" s="1218"/>
      <c r="Q89" s="1219"/>
      <c r="R89" s="361"/>
      <c r="S89" s="361"/>
      <c r="T89" s="31"/>
      <c r="U89" s="363"/>
      <c r="V89" s="269"/>
      <c r="W89" s="270"/>
      <c r="X89" s="271"/>
      <c r="Y89" s="361"/>
      <c r="Z89" s="31"/>
      <c r="AA89" s="363"/>
      <c r="AB89" s="270"/>
      <c r="AC89" s="270"/>
      <c r="AD89" s="271"/>
      <c r="AE89" s="361"/>
      <c r="AF89" s="255"/>
      <c r="AG89" s="279"/>
      <c r="AH89" s="13"/>
      <c r="AI89" s="11"/>
      <c r="AJ89" s="74"/>
      <c r="AK89" s="126"/>
      <c r="AL89" s="118"/>
      <c r="AM89" s="10"/>
      <c r="AN89" s="11"/>
      <c r="AO89" s="11"/>
      <c r="AP89" s="6"/>
      <c r="AQ89" s="63"/>
      <c r="AR89" s="50"/>
      <c r="AS89" s="63" t="s">
        <v>12</v>
      </c>
      <c r="AT89" s="169"/>
    </row>
    <row r="90" spans="1:46" s="96" customFormat="1" ht="12.75">
      <c r="A90" s="1698" t="s">
        <v>91</v>
      </c>
      <c r="B90" s="1121">
        <v>22</v>
      </c>
      <c r="C90" s="734" t="s">
        <v>123</v>
      </c>
      <c r="D90" s="1697" t="s">
        <v>123</v>
      </c>
      <c r="E90" s="1697"/>
      <c r="F90" s="599" t="s">
        <v>481</v>
      </c>
      <c r="G90" s="1157"/>
      <c r="H90" s="1158"/>
      <c r="I90" s="1159"/>
      <c r="J90" s="1160"/>
      <c r="K90" s="1266"/>
      <c r="L90" s="1266"/>
      <c r="M90" s="393"/>
      <c r="N90" s="375"/>
      <c r="O90" s="376"/>
      <c r="P90" s="1220"/>
      <c r="Q90" s="377"/>
      <c r="R90" s="245"/>
      <c r="S90" s="240"/>
      <c r="T90" s="390"/>
      <c r="U90" s="362"/>
      <c r="V90" s="266"/>
      <c r="W90" s="267"/>
      <c r="X90" s="268"/>
      <c r="Y90" s="369"/>
      <c r="Z90" s="386"/>
      <c r="AA90" s="362"/>
      <c r="AB90" s="267"/>
      <c r="AC90" s="267"/>
      <c r="AD90" s="268"/>
      <c r="AE90" s="369"/>
      <c r="AF90" s="599"/>
      <c r="AG90" s="370"/>
      <c r="AH90" s="104"/>
      <c r="AI90" s="95"/>
      <c r="AJ90" s="241"/>
      <c r="AK90" s="240"/>
      <c r="AL90" s="386"/>
      <c r="AM90" s="98"/>
      <c r="AN90" s="95"/>
      <c r="AO90" s="95"/>
      <c r="AP90" s="97"/>
      <c r="AQ90" s="123" t="s">
        <v>629</v>
      </c>
      <c r="AR90" s="177" t="s">
        <v>343</v>
      </c>
      <c r="AS90" s="123" t="s">
        <v>735</v>
      </c>
      <c r="AT90" s="265"/>
    </row>
    <row r="91" spans="1:46" s="3" customFormat="1" ht="14.25" customHeight="1">
      <c r="A91" s="8"/>
      <c r="B91" s="603"/>
      <c r="C91" s="381"/>
      <c r="D91" s="1261"/>
      <c r="E91" s="1261"/>
      <c r="F91" s="31" t="s">
        <v>241</v>
      </c>
      <c r="G91" s="394"/>
      <c r="H91" s="395"/>
      <c r="I91" s="292"/>
      <c r="J91" s="381"/>
      <c r="K91" s="1273"/>
      <c r="L91" s="1273"/>
      <c r="M91" s="117"/>
      <c r="N91" s="394"/>
      <c r="O91" s="395"/>
      <c r="P91" s="292"/>
      <c r="Q91" s="381"/>
      <c r="R91" s="130"/>
      <c r="S91" s="130"/>
      <c r="T91" s="31"/>
      <c r="U91" s="10"/>
      <c r="V91" s="6"/>
      <c r="W91" s="11"/>
      <c r="X91" s="53"/>
      <c r="Y91" s="126"/>
      <c r="Z91" s="31"/>
      <c r="AA91" s="10"/>
      <c r="AB91" s="11"/>
      <c r="AC91" s="11"/>
      <c r="AD91" s="53"/>
      <c r="AE91" s="126"/>
      <c r="AF91" s="255"/>
      <c r="AG91" s="13"/>
      <c r="AH91" s="13"/>
      <c r="AI91" s="11"/>
      <c r="AJ91" s="74"/>
      <c r="AK91" s="126"/>
      <c r="AL91" s="118"/>
      <c r="AM91" s="10"/>
      <c r="AN91" s="11"/>
      <c r="AO91" s="11"/>
      <c r="AP91" s="50"/>
      <c r="AQ91" s="65" t="s">
        <v>687</v>
      </c>
      <c r="AR91" s="54"/>
      <c r="AS91" s="65" t="s">
        <v>736</v>
      </c>
      <c r="AT91" s="172"/>
    </row>
    <row r="92" spans="1:46" s="3" customFormat="1" ht="14.25" customHeight="1">
      <c r="A92" s="8"/>
      <c r="B92" s="603"/>
      <c r="C92" s="381"/>
      <c r="D92" s="1261"/>
      <c r="E92" s="1261"/>
      <c r="F92" s="31"/>
      <c r="G92" s="394"/>
      <c r="H92" s="395"/>
      <c r="I92" s="292"/>
      <c r="J92" s="381"/>
      <c r="K92" s="1273"/>
      <c r="L92" s="1273"/>
      <c r="M92" s="117"/>
      <c r="N92" s="394"/>
      <c r="O92" s="395"/>
      <c r="P92" s="292"/>
      <c r="Q92" s="381"/>
      <c r="R92" s="130"/>
      <c r="S92" s="130"/>
      <c r="T92" s="31"/>
      <c r="U92" s="10"/>
      <c r="V92" s="6"/>
      <c r="W92" s="11"/>
      <c r="X92" s="53"/>
      <c r="Y92" s="126"/>
      <c r="Z92" s="31"/>
      <c r="AA92" s="10"/>
      <c r="AB92" s="11"/>
      <c r="AC92" s="11"/>
      <c r="AD92" s="53"/>
      <c r="AE92" s="126"/>
      <c r="AF92" s="255"/>
      <c r="AG92" s="13"/>
      <c r="AH92" s="13"/>
      <c r="AI92" s="11"/>
      <c r="AJ92" s="74"/>
      <c r="AK92" s="126"/>
      <c r="AL92" s="118"/>
      <c r="AM92" s="10"/>
      <c r="AN92" s="11"/>
      <c r="AO92" s="11"/>
      <c r="AP92" s="6"/>
      <c r="AQ92" s="65"/>
      <c r="AR92" s="54"/>
      <c r="AS92" s="65" t="s">
        <v>11</v>
      </c>
      <c r="AT92" s="172"/>
    </row>
    <row r="93" spans="1:46" s="3" customFormat="1" ht="14.25" customHeight="1">
      <c r="A93" s="8"/>
      <c r="B93" s="603"/>
      <c r="C93" s="381"/>
      <c r="D93" s="1261"/>
      <c r="E93" s="1261"/>
      <c r="F93" s="31"/>
      <c r="G93" s="394"/>
      <c r="H93" s="395"/>
      <c r="I93" s="292"/>
      <c r="J93" s="381"/>
      <c r="K93" s="1273"/>
      <c r="L93" s="1273"/>
      <c r="M93" s="117"/>
      <c r="N93" s="394"/>
      <c r="O93" s="395"/>
      <c r="P93" s="292"/>
      <c r="Q93" s="381"/>
      <c r="R93" s="130"/>
      <c r="S93" s="130"/>
      <c r="T93" s="31"/>
      <c r="U93" s="10"/>
      <c r="V93" s="6"/>
      <c r="W93" s="11"/>
      <c r="X93" s="53"/>
      <c r="Y93" s="126"/>
      <c r="Z93" s="31"/>
      <c r="AA93" s="10"/>
      <c r="AB93" s="11"/>
      <c r="AC93" s="11"/>
      <c r="AD93" s="53"/>
      <c r="AE93" s="126"/>
      <c r="AF93" s="255"/>
      <c r="AG93" s="13"/>
      <c r="AH93" s="13"/>
      <c r="AI93" s="11"/>
      <c r="AJ93" s="74"/>
      <c r="AK93" s="126"/>
      <c r="AL93" s="118"/>
      <c r="AM93" s="10"/>
      <c r="AN93" s="11"/>
      <c r="AO93" s="11"/>
      <c r="AP93" s="6"/>
      <c r="AQ93" s="65"/>
      <c r="AR93" s="54"/>
      <c r="AS93" s="65" t="s">
        <v>737</v>
      </c>
      <c r="AT93" s="172"/>
    </row>
    <row r="94" spans="1:46" s="3" customFormat="1" ht="15" customHeight="1" thickBot="1">
      <c r="A94" s="8"/>
      <c r="B94" s="1195"/>
      <c r="C94" s="908"/>
      <c r="D94" s="1014"/>
      <c r="E94" s="1014"/>
      <c r="F94" s="385"/>
      <c r="G94" s="79"/>
      <c r="H94" s="79"/>
      <c r="I94" s="77"/>
      <c r="J94" s="76"/>
      <c r="K94" s="1014"/>
      <c r="L94" s="1014"/>
      <c r="M94" s="385"/>
      <c r="N94" s="78"/>
      <c r="O94" s="79"/>
      <c r="P94" s="77"/>
      <c r="Q94" s="76"/>
      <c r="R94" s="128"/>
      <c r="S94" s="128"/>
      <c r="T94" s="385"/>
      <c r="U94" s="78"/>
      <c r="V94" s="77"/>
      <c r="W94" s="79"/>
      <c r="X94" s="76"/>
      <c r="Y94" s="128"/>
      <c r="Z94" s="385"/>
      <c r="AA94" s="78"/>
      <c r="AB94" s="79"/>
      <c r="AC94" s="79"/>
      <c r="AD94" s="76"/>
      <c r="AE94" s="128"/>
      <c r="AF94" s="598"/>
      <c r="AG94" s="81"/>
      <c r="AH94" s="81"/>
      <c r="AI94" s="79"/>
      <c r="AJ94" s="200"/>
      <c r="AK94" s="128"/>
      <c r="AL94" s="598"/>
      <c r="AM94" s="78"/>
      <c r="AN94" s="79"/>
      <c r="AO94" s="79"/>
      <c r="AP94" s="77"/>
      <c r="AQ94" s="108"/>
      <c r="AR94" s="168"/>
      <c r="AS94" s="108"/>
      <c r="AT94" s="173"/>
    </row>
    <row r="95" spans="1:46" s="3" customFormat="1" ht="13.5" thickTop="1">
      <c r="A95" s="8"/>
      <c r="B95" s="603">
        <v>23</v>
      </c>
      <c r="C95" s="381" t="s">
        <v>126</v>
      </c>
      <c r="D95" s="1010"/>
      <c r="E95" s="1010"/>
      <c r="F95" s="31"/>
      <c r="G95" s="11"/>
      <c r="H95" s="11"/>
      <c r="I95" s="6"/>
      <c r="J95" s="53"/>
      <c r="K95" s="126"/>
      <c r="L95" s="126"/>
      <c r="M95" s="31"/>
      <c r="N95" s="10"/>
      <c r="O95" s="11"/>
      <c r="P95" s="6"/>
      <c r="Q95" s="53"/>
      <c r="R95" s="126"/>
      <c r="S95" s="126"/>
      <c r="T95" s="31"/>
      <c r="U95" s="10"/>
      <c r="V95" s="6"/>
      <c r="W95" s="11"/>
      <c r="X95" s="53"/>
      <c r="Y95" s="126"/>
      <c r="Z95" s="31"/>
      <c r="AA95" s="10"/>
      <c r="AB95" s="11"/>
      <c r="AC95" s="11"/>
      <c r="AD95" s="53"/>
      <c r="AE95" s="126" t="s">
        <v>126</v>
      </c>
      <c r="AF95" s="255" t="s">
        <v>289</v>
      </c>
      <c r="AG95" s="15"/>
      <c r="AH95" s="13"/>
      <c r="AI95" s="11"/>
      <c r="AJ95" s="74"/>
      <c r="AK95" s="126"/>
      <c r="AL95" s="118"/>
      <c r="AM95" s="10"/>
      <c r="AN95" s="11"/>
      <c r="AO95" s="11"/>
      <c r="AP95" s="62"/>
      <c r="AQ95" s="212" t="s">
        <v>630</v>
      </c>
      <c r="AR95" s="323"/>
      <c r="AS95" s="65" t="s">
        <v>9</v>
      </c>
      <c r="AT95" s="12" t="s">
        <v>506</v>
      </c>
    </row>
    <row r="96" spans="1:46" s="3" customFormat="1" ht="12.75">
      <c r="A96" s="8"/>
      <c r="B96" s="603"/>
      <c r="C96" s="381"/>
      <c r="D96" s="1010"/>
      <c r="E96" s="1010"/>
      <c r="F96" s="31"/>
      <c r="G96" s="11"/>
      <c r="H96" s="11"/>
      <c r="I96" s="6"/>
      <c r="J96" s="53"/>
      <c r="K96" s="126"/>
      <c r="L96" s="126"/>
      <c r="M96" s="31"/>
      <c r="N96" s="10"/>
      <c r="O96" s="11"/>
      <c r="P96" s="6"/>
      <c r="Q96" s="53"/>
      <c r="R96" s="126"/>
      <c r="S96" s="126"/>
      <c r="T96" s="31"/>
      <c r="U96" s="10"/>
      <c r="V96" s="6"/>
      <c r="W96" s="11"/>
      <c r="X96" s="53"/>
      <c r="Y96" s="126"/>
      <c r="Z96" s="31"/>
      <c r="AA96" s="10"/>
      <c r="AB96" s="11"/>
      <c r="AC96" s="11"/>
      <c r="AD96" s="53"/>
      <c r="AE96" s="126"/>
      <c r="AF96" s="255"/>
      <c r="AG96" s="10"/>
      <c r="AH96" s="13"/>
      <c r="AI96" s="11"/>
      <c r="AJ96" s="74"/>
      <c r="AK96" s="126"/>
      <c r="AL96" s="118"/>
      <c r="AM96" s="10"/>
      <c r="AN96" s="11"/>
      <c r="AO96" s="11"/>
      <c r="AP96" s="62"/>
      <c r="AQ96" s="209" t="s">
        <v>688</v>
      </c>
      <c r="AR96" s="65"/>
      <c r="AS96" s="65"/>
      <c r="AT96" s="172"/>
    </row>
    <row r="97" spans="1:46" s="3" customFormat="1" ht="12.75">
      <c r="A97" s="8"/>
      <c r="B97" s="603"/>
      <c r="C97" s="381"/>
      <c r="D97" s="1010"/>
      <c r="E97" s="1010"/>
      <c r="F97" s="31"/>
      <c r="G97" s="19"/>
      <c r="H97" s="19"/>
      <c r="I97" s="18"/>
      <c r="J97" s="56"/>
      <c r="K97" s="126"/>
      <c r="L97" s="126"/>
      <c r="M97" s="31"/>
      <c r="N97" s="10"/>
      <c r="O97" s="11"/>
      <c r="P97" s="6"/>
      <c r="Q97" s="53"/>
      <c r="R97" s="126"/>
      <c r="S97" s="126"/>
      <c r="T97" s="31"/>
      <c r="U97" s="10"/>
      <c r="V97" s="6"/>
      <c r="W97" s="11"/>
      <c r="X97" s="53"/>
      <c r="Y97" s="126"/>
      <c r="Z97" s="31"/>
      <c r="AA97" s="10"/>
      <c r="AB97" s="11"/>
      <c r="AC97" s="11"/>
      <c r="AD97" s="53"/>
      <c r="AE97" s="126"/>
      <c r="AF97" s="255"/>
      <c r="AG97" s="15"/>
      <c r="AH97" s="13"/>
      <c r="AI97" s="11"/>
      <c r="AJ97" s="74"/>
      <c r="AK97" s="126"/>
      <c r="AL97" s="118"/>
      <c r="AM97" s="10"/>
      <c r="AN97" s="11"/>
      <c r="AO97" s="11"/>
      <c r="AP97" s="62"/>
      <c r="AQ97" s="211" t="s">
        <v>689</v>
      </c>
      <c r="AR97" s="65"/>
      <c r="AS97" s="65"/>
      <c r="AT97" s="172"/>
    </row>
    <row r="98" spans="1:46" s="3" customFormat="1" ht="12.75">
      <c r="A98" s="8"/>
      <c r="B98" s="1121">
        <v>24</v>
      </c>
      <c r="C98" s="734" t="s">
        <v>109</v>
      </c>
      <c r="D98" s="1012"/>
      <c r="E98" s="1012"/>
      <c r="F98" s="1015"/>
      <c r="G98" s="622"/>
      <c r="H98" s="620"/>
      <c r="I98" s="623"/>
      <c r="J98" s="621"/>
      <c r="K98" s="240"/>
      <c r="L98" s="240"/>
      <c r="M98" s="386"/>
      <c r="N98" s="98"/>
      <c r="O98" s="95"/>
      <c r="P98" s="96"/>
      <c r="Q98" s="97"/>
      <c r="R98" s="245" t="s">
        <v>109</v>
      </c>
      <c r="S98" s="126"/>
      <c r="T98" s="390" t="s">
        <v>295</v>
      </c>
      <c r="U98" s="98"/>
      <c r="V98" s="96"/>
      <c r="W98" s="95"/>
      <c r="X98" s="97"/>
      <c r="Y98" s="1112"/>
      <c r="Z98" s="386"/>
      <c r="AA98" s="98"/>
      <c r="AB98" s="95"/>
      <c r="AC98" s="95"/>
      <c r="AD98" s="97"/>
      <c r="AE98" s="240"/>
      <c r="AF98" s="599"/>
      <c r="AG98" s="104"/>
      <c r="AH98" s="104"/>
      <c r="AI98" s="95"/>
      <c r="AJ98" s="241"/>
      <c r="AK98" s="240"/>
      <c r="AL98" s="386"/>
      <c r="AM98" s="98"/>
      <c r="AN98" s="95"/>
      <c r="AO98" s="95"/>
      <c r="AP98" s="96"/>
      <c r="AQ98" s="212" t="s">
        <v>631</v>
      </c>
      <c r="AR98" s="123"/>
      <c r="AS98" s="123" t="s">
        <v>643</v>
      </c>
      <c r="AT98" s="242" t="s">
        <v>506</v>
      </c>
    </row>
    <row r="99" spans="1:46" s="3" customFormat="1" ht="12.75">
      <c r="A99" s="8"/>
      <c r="B99" s="603"/>
      <c r="C99" s="381"/>
      <c r="D99" s="1010"/>
      <c r="E99" s="1010"/>
      <c r="F99" s="107"/>
      <c r="G99" s="363"/>
      <c r="H99" s="270"/>
      <c r="I99" s="269"/>
      <c r="J99" s="271"/>
      <c r="K99" s="126"/>
      <c r="L99" s="126"/>
      <c r="M99" s="31"/>
      <c r="N99" s="10"/>
      <c r="O99" s="11"/>
      <c r="P99" s="6"/>
      <c r="Q99" s="53"/>
      <c r="R99" s="361"/>
      <c r="S99" s="361"/>
      <c r="T99" s="31"/>
      <c r="U99" s="10"/>
      <c r="V99" s="6"/>
      <c r="W99" s="11"/>
      <c r="X99" s="53"/>
      <c r="Y99" s="126"/>
      <c r="Z99" s="31"/>
      <c r="AA99" s="10"/>
      <c r="AB99" s="11"/>
      <c r="AC99" s="11"/>
      <c r="AD99" s="53"/>
      <c r="AE99" s="126"/>
      <c r="AF99" s="255"/>
      <c r="AG99" s="13"/>
      <c r="AH99" s="13"/>
      <c r="AI99" s="11"/>
      <c r="AJ99" s="74"/>
      <c r="AK99" s="126"/>
      <c r="AL99" s="31"/>
      <c r="AM99" s="10"/>
      <c r="AN99" s="11"/>
      <c r="AO99" s="11"/>
      <c r="AP99" s="6"/>
      <c r="AQ99" s="209" t="s">
        <v>689</v>
      </c>
      <c r="AR99" s="63"/>
      <c r="AS99" s="63" t="s">
        <v>738</v>
      </c>
      <c r="AT99" s="12"/>
    </row>
    <row r="100" spans="1:46" s="3" customFormat="1" ht="12.75">
      <c r="A100" s="8"/>
      <c r="B100" s="603"/>
      <c r="C100" s="381"/>
      <c r="D100" s="1010"/>
      <c r="E100" s="1010"/>
      <c r="F100" s="107"/>
      <c r="G100" s="363"/>
      <c r="H100" s="270"/>
      <c r="I100" s="269"/>
      <c r="J100" s="271"/>
      <c r="K100" s="126"/>
      <c r="L100" s="126"/>
      <c r="M100" s="31"/>
      <c r="N100" s="10"/>
      <c r="O100" s="11"/>
      <c r="P100" s="6"/>
      <c r="Q100" s="53"/>
      <c r="R100" s="361"/>
      <c r="S100" s="361"/>
      <c r="T100" s="31"/>
      <c r="U100" s="10"/>
      <c r="V100" s="6"/>
      <c r="W100" s="11"/>
      <c r="X100" s="53"/>
      <c r="Y100" s="126"/>
      <c r="Z100" s="31"/>
      <c r="AA100" s="10"/>
      <c r="AB100" s="11"/>
      <c r="AC100" s="11"/>
      <c r="AD100" s="53"/>
      <c r="AE100" s="126"/>
      <c r="AF100" s="255"/>
      <c r="AG100" s="13"/>
      <c r="AH100" s="13"/>
      <c r="AI100" s="11"/>
      <c r="AJ100" s="74"/>
      <c r="AK100" s="126"/>
      <c r="AL100" s="31"/>
      <c r="AM100" s="10"/>
      <c r="AN100" s="11"/>
      <c r="AO100" s="11"/>
      <c r="AP100" s="6"/>
      <c r="AQ100" s="67"/>
      <c r="AR100" s="63"/>
      <c r="AS100" s="63" t="s">
        <v>739</v>
      </c>
      <c r="AT100" s="12"/>
    </row>
    <row r="101" spans="1:46" s="3" customFormat="1" ht="12.75">
      <c r="A101" s="8"/>
      <c r="B101" s="944"/>
      <c r="C101" s="867"/>
      <c r="D101" s="1262"/>
      <c r="E101" s="1262"/>
      <c r="F101" s="844"/>
      <c r="G101" s="365"/>
      <c r="H101" s="273"/>
      <c r="I101" s="272"/>
      <c r="J101" s="274"/>
      <c r="K101" s="364"/>
      <c r="L101" s="364"/>
      <c r="M101" s="384"/>
      <c r="N101" s="365"/>
      <c r="O101" s="273"/>
      <c r="P101" s="272"/>
      <c r="Q101" s="274"/>
      <c r="R101" s="364"/>
      <c r="S101" s="364"/>
      <c r="T101" s="384"/>
      <c r="U101" s="160"/>
      <c r="V101" s="307"/>
      <c r="W101" s="288"/>
      <c r="X101" s="289"/>
      <c r="Y101" s="364"/>
      <c r="Z101" s="384"/>
      <c r="AA101" s="365"/>
      <c r="AB101" s="273"/>
      <c r="AC101" s="273"/>
      <c r="AD101" s="274"/>
      <c r="AE101" s="364"/>
      <c r="AF101" s="597"/>
      <c r="AG101" s="278"/>
      <c r="AH101" s="21"/>
      <c r="AI101" s="19"/>
      <c r="AJ101" s="199"/>
      <c r="AK101" s="127"/>
      <c r="AL101" s="384"/>
      <c r="AM101" s="17"/>
      <c r="AN101" s="19"/>
      <c r="AO101" s="19"/>
      <c r="AP101" s="18"/>
      <c r="AQ101" s="93"/>
      <c r="AR101" s="64"/>
      <c r="AS101" s="64" t="s">
        <v>740</v>
      </c>
      <c r="AT101" s="20"/>
    </row>
    <row r="102" spans="1:46" s="3" customFormat="1" ht="12.75">
      <c r="A102" s="8"/>
      <c r="B102" s="603">
        <v>25</v>
      </c>
      <c r="C102" s="381" t="s">
        <v>112</v>
      </c>
      <c r="D102" s="1010"/>
      <c r="E102" s="1261"/>
      <c r="F102" s="995"/>
      <c r="G102" s="363"/>
      <c r="H102" s="270"/>
      <c r="I102" s="269"/>
      <c r="J102" s="271"/>
      <c r="K102" s="126"/>
      <c r="L102" s="126"/>
      <c r="M102" s="31"/>
      <c r="N102" s="363"/>
      <c r="O102" s="270"/>
      <c r="P102" s="269"/>
      <c r="Q102" s="271"/>
      <c r="R102" s="361"/>
      <c r="S102" s="361"/>
      <c r="T102" s="31"/>
      <c r="U102" s="363"/>
      <c r="V102" s="269"/>
      <c r="W102" s="270"/>
      <c r="X102" s="271"/>
      <c r="Y102" s="837" t="s">
        <v>112</v>
      </c>
      <c r="Z102" s="31" t="s">
        <v>478</v>
      </c>
      <c r="AA102" s="363"/>
      <c r="AB102" s="270"/>
      <c r="AC102" s="270"/>
      <c r="AD102" s="271"/>
      <c r="AE102" s="361"/>
      <c r="AF102" s="255"/>
      <c r="AG102" s="279"/>
      <c r="AH102" s="13"/>
      <c r="AI102" s="11"/>
      <c r="AJ102" s="74"/>
      <c r="AK102" s="126"/>
      <c r="AL102" s="118"/>
      <c r="AM102" s="10"/>
      <c r="AN102" s="11"/>
      <c r="AO102" s="11"/>
      <c r="AP102" s="6"/>
      <c r="AQ102" s="67" t="s">
        <v>632</v>
      </c>
      <c r="AR102" s="63" t="s">
        <v>90</v>
      </c>
      <c r="AS102" s="63" t="s">
        <v>741</v>
      </c>
      <c r="AT102" s="12" t="s">
        <v>697</v>
      </c>
    </row>
    <row r="103" spans="1:46" s="3" customFormat="1" ht="12.75">
      <c r="A103" s="8"/>
      <c r="B103" s="603"/>
      <c r="C103" s="381"/>
      <c r="D103" s="1261"/>
      <c r="E103" s="1261"/>
      <c r="F103" s="31"/>
      <c r="G103" s="363"/>
      <c r="H103" s="270"/>
      <c r="I103" s="269"/>
      <c r="J103" s="271"/>
      <c r="K103" s="361"/>
      <c r="L103" s="361"/>
      <c r="M103" s="836"/>
      <c r="N103" s="363"/>
      <c r="O103" s="270"/>
      <c r="P103" s="269"/>
      <c r="Q103" s="271"/>
      <c r="R103" s="361"/>
      <c r="S103" s="361"/>
      <c r="T103" s="31"/>
      <c r="U103" s="363"/>
      <c r="V103" s="269"/>
      <c r="W103" s="270"/>
      <c r="X103" s="271"/>
      <c r="Y103" s="361"/>
      <c r="Z103" s="31"/>
      <c r="AA103" s="363"/>
      <c r="AB103" s="270"/>
      <c r="AC103" s="270"/>
      <c r="AD103" s="271"/>
      <c r="AE103" s="361"/>
      <c r="AF103" s="255"/>
      <c r="AG103" s="279"/>
      <c r="AH103" s="13"/>
      <c r="AI103" s="11"/>
      <c r="AJ103" s="74"/>
      <c r="AK103" s="126"/>
      <c r="AL103" s="118"/>
      <c r="AM103" s="10"/>
      <c r="AN103" s="11"/>
      <c r="AO103" s="11"/>
      <c r="AP103" s="6"/>
      <c r="AQ103" s="67" t="s">
        <v>633</v>
      </c>
      <c r="AR103" s="63"/>
      <c r="AS103" s="63" t="s">
        <v>742</v>
      </c>
      <c r="AT103" s="12" t="s">
        <v>698</v>
      </c>
    </row>
    <row r="104" spans="1:46" s="3" customFormat="1" ht="12.75">
      <c r="A104" s="8"/>
      <c r="B104" s="603"/>
      <c r="C104" s="381"/>
      <c r="D104" s="1261"/>
      <c r="E104" s="1261"/>
      <c r="F104" s="31"/>
      <c r="G104" s="363"/>
      <c r="H104" s="270"/>
      <c r="I104" s="269"/>
      <c r="J104" s="271"/>
      <c r="K104" s="361"/>
      <c r="L104" s="361"/>
      <c r="M104" s="836"/>
      <c r="N104" s="363"/>
      <c r="O104" s="270"/>
      <c r="P104" s="269"/>
      <c r="Q104" s="271"/>
      <c r="R104" s="361"/>
      <c r="S104" s="361"/>
      <c r="T104" s="31"/>
      <c r="U104" s="363"/>
      <c r="V104" s="269"/>
      <c r="W104" s="270"/>
      <c r="X104" s="271"/>
      <c r="Y104" s="361"/>
      <c r="Z104" s="31"/>
      <c r="AA104" s="363"/>
      <c r="AB104" s="270"/>
      <c r="AC104" s="270"/>
      <c r="AD104" s="271"/>
      <c r="AE104" s="361"/>
      <c r="AF104" s="255"/>
      <c r="AG104" s="279"/>
      <c r="AH104" s="13"/>
      <c r="AI104" s="11"/>
      <c r="AJ104" s="74"/>
      <c r="AK104" s="126"/>
      <c r="AL104" s="118"/>
      <c r="AM104" s="10"/>
      <c r="AN104" s="11"/>
      <c r="AO104" s="11"/>
      <c r="AP104" s="6"/>
      <c r="AQ104" s="209" t="s">
        <v>690</v>
      </c>
      <c r="AR104" s="63"/>
      <c r="AS104" s="63" t="s">
        <v>743</v>
      </c>
      <c r="AT104" s="12"/>
    </row>
    <row r="105" spans="1:46" s="3" customFormat="1" ht="12.75">
      <c r="A105" s="8"/>
      <c r="B105" s="944"/>
      <c r="C105" s="867"/>
      <c r="D105" s="1262"/>
      <c r="E105" s="1262"/>
      <c r="F105" s="844"/>
      <c r="G105" s="273"/>
      <c r="H105" s="273"/>
      <c r="I105" s="272"/>
      <c r="J105" s="274"/>
      <c r="K105" s="364"/>
      <c r="L105" s="364"/>
      <c r="M105" s="384"/>
      <c r="N105" s="365"/>
      <c r="O105" s="273"/>
      <c r="P105" s="272"/>
      <c r="Q105" s="274"/>
      <c r="R105" s="364"/>
      <c r="S105" s="364"/>
      <c r="T105" s="384"/>
      <c r="U105" s="365"/>
      <c r="V105" s="272"/>
      <c r="W105" s="273"/>
      <c r="X105" s="274"/>
      <c r="Y105" s="364"/>
      <c r="Z105" s="384"/>
      <c r="AA105" s="365"/>
      <c r="AB105" s="273"/>
      <c r="AC105" s="273"/>
      <c r="AD105" s="274"/>
      <c r="AE105" s="364"/>
      <c r="AF105" s="597"/>
      <c r="AG105" s="278"/>
      <c r="AH105" s="21"/>
      <c r="AI105" s="19"/>
      <c r="AJ105" s="199"/>
      <c r="AK105" s="127"/>
      <c r="AL105" s="384"/>
      <c r="AM105" s="17"/>
      <c r="AN105" s="19"/>
      <c r="AO105" s="19"/>
      <c r="AP105" s="18"/>
      <c r="AQ105" s="93"/>
      <c r="AR105" s="64"/>
      <c r="AS105" s="64" t="s">
        <v>744</v>
      </c>
      <c r="AT105" s="20"/>
    </row>
    <row r="106" spans="1:46" s="3" customFormat="1" ht="12.75">
      <c r="A106" s="8"/>
      <c r="B106" s="603">
        <v>26</v>
      </c>
      <c r="C106" s="381" t="s">
        <v>115</v>
      </c>
      <c r="D106" s="1261"/>
      <c r="E106" s="1261"/>
      <c r="F106" s="107"/>
      <c r="G106" s="363"/>
      <c r="H106" s="270"/>
      <c r="I106" s="269"/>
      <c r="J106" s="271"/>
      <c r="K106" s="361"/>
      <c r="L106" s="361"/>
      <c r="M106" s="31"/>
      <c r="N106" s="363"/>
      <c r="O106" s="270"/>
      <c r="P106" s="269"/>
      <c r="Q106" s="271"/>
      <c r="R106" s="366" t="s">
        <v>115</v>
      </c>
      <c r="S106" s="130"/>
      <c r="T106" s="31" t="s">
        <v>372</v>
      </c>
      <c r="U106" s="10"/>
      <c r="V106" s="6"/>
      <c r="W106" s="11"/>
      <c r="X106" s="53"/>
      <c r="Y106" s="361"/>
      <c r="Z106" s="31"/>
      <c r="AA106" s="363"/>
      <c r="AB106" s="270"/>
      <c r="AC106" s="270"/>
      <c r="AD106" s="271"/>
      <c r="AE106" s="361"/>
      <c r="AF106" s="255"/>
      <c r="AG106" s="279"/>
      <c r="AH106" s="13"/>
      <c r="AI106" s="11"/>
      <c r="AJ106" s="74"/>
      <c r="AK106" s="126"/>
      <c r="AL106" s="118"/>
      <c r="AM106" s="10"/>
      <c r="AN106" s="11"/>
      <c r="AO106" s="11"/>
      <c r="AP106" s="6"/>
      <c r="AQ106" s="67" t="s">
        <v>501</v>
      </c>
      <c r="AR106" s="63"/>
      <c r="AS106" s="63" t="s">
        <v>745</v>
      </c>
      <c r="AT106" s="12" t="s">
        <v>2</v>
      </c>
    </row>
    <row r="107" spans="1:46" s="3" customFormat="1" ht="12.75">
      <c r="A107" s="8"/>
      <c r="B107" s="603"/>
      <c r="C107" s="381"/>
      <c r="D107" s="1261"/>
      <c r="E107" s="1261"/>
      <c r="F107" s="107"/>
      <c r="G107" s="363"/>
      <c r="H107" s="270"/>
      <c r="I107" s="269"/>
      <c r="J107" s="271"/>
      <c r="K107" s="361"/>
      <c r="L107" s="361"/>
      <c r="M107" s="31"/>
      <c r="N107" s="363"/>
      <c r="O107" s="270"/>
      <c r="P107" s="269"/>
      <c r="Q107" s="271"/>
      <c r="R107" s="361"/>
      <c r="S107" s="361"/>
      <c r="T107" s="31"/>
      <c r="U107" s="10"/>
      <c r="V107" s="6"/>
      <c r="W107" s="11"/>
      <c r="X107" s="53"/>
      <c r="Y107" s="361"/>
      <c r="Z107" s="31"/>
      <c r="AA107" s="363"/>
      <c r="AB107" s="270"/>
      <c r="AC107" s="270"/>
      <c r="AD107" s="271"/>
      <c r="AE107" s="361"/>
      <c r="AF107" s="255"/>
      <c r="AG107" s="279"/>
      <c r="AH107" s="13"/>
      <c r="AI107" s="11"/>
      <c r="AJ107" s="74"/>
      <c r="AK107" s="126"/>
      <c r="AL107" s="118"/>
      <c r="AM107" s="10"/>
      <c r="AN107" s="11"/>
      <c r="AO107" s="11"/>
      <c r="AP107" s="6"/>
      <c r="AQ107" s="67" t="s">
        <v>398</v>
      </c>
      <c r="AR107" s="63"/>
      <c r="AS107" s="63" t="s">
        <v>746</v>
      </c>
      <c r="AT107" s="12" t="s">
        <v>698</v>
      </c>
    </row>
    <row r="108" spans="1:46" s="3" customFormat="1" ht="12.75">
      <c r="A108" s="8"/>
      <c r="B108" s="603"/>
      <c r="C108" s="381"/>
      <c r="D108" s="1261"/>
      <c r="E108" s="1261"/>
      <c r="F108" s="107"/>
      <c r="G108" s="363"/>
      <c r="H108" s="270"/>
      <c r="I108" s="269"/>
      <c r="J108" s="271"/>
      <c r="K108" s="361"/>
      <c r="L108" s="361"/>
      <c r="M108" s="31"/>
      <c r="N108" s="363"/>
      <c r="O108" s="270"/>
      <c r="P108" s="269"/>
      <c r="Q108" s="271"/>
      <c r="R108" s="361"/>
      <c r="S108" s="361"/>
      <c r="T108" s="31"/>
      <c r="U108" s="10"/>
      <c r="V108" s="6"/>
      <c r="W108" s="11"/>
      <c r="X108" s="53"/>
      <c r="Y108" s="361"/>
      <c r="Z108" s="31"/>
      <c r="AA108" s="363"/>
      <c r="AB108" s="270"/>
      <c r="AC108" s="270"/>
      <c r="AD108" s="271"/>
      <c r="AE108" s="361"/>
      <c r="AF108" s="255"/>
      <c r="AG108" s="279"/>
      <c r="AH108" s="13"/>
      <c r="AI108" s="11"/>
      <c r="AJ108" s="74"/>
      <c r="AK108" s="126"/>
      <c r="AL108" s="118"/>
      <c r="AM108" s="10"/>
      <c r="AN108" s="11"/>
      <c r="AO108" s="11"/>
      <c r="AP108" s="6"/>
      <c r="AQ108" s="209" t="s">
        <v>689</v>
      </c>
      <c r="AR108" s="63"/>
      <c r="AS108" s="63" t="s">
        <v>747</v>
      </c>
      <c r="AT108" s="12"/>
    </row>
    <row r="109" spans="1:46" s="3" customFormat="1" ht="12.75">
      <c r="A109" s="8"/>
      <c r="B109" s="944"/>
      <c r="C109" s="867"/>
      <c r="D109" s="1262"/>
      <c r="E109" s="1262"/>
      <c r="F109" s="844"/>
      <c r="G109" s="273"/>
      <c r="H109" s="273"/>
      <c r="I109" s="272"/>
      <c r="J109" s="274"/>
      <c r="K109" s="364"/>
      <c r="L109" s="364"/>
      <c r="M109" s="384"/>
      <c r="N109" s="365"/>
      <c r="O109" s="273"/>
      <c r="P109" s="272"/>
      <c r="Q109" s="274"/>
      <c r="R109" s="364"/>
      <c r="S109" s="364"/>
      <c r="T109" s="384"/>
      <c r="U109" s="160"/>
      <c r="V109" s="290"/>
      <c r="W109" s="288"/>
      <c r="X109" s="289"/>
      <c r="Y109" s="364"/>
      <c r="Z109" s="384"/>
      <c r="AA109" s="365"/>
      <c r="AB109" s="273"/>
      <c r="AC109" s="273"/>
      <c r="AD109" s="274"/>
      <c r="AE109" s="364"/>
      <c r="AF109" s="597"/>
      <c r="AG109" s="278"/>
      <c r="AH109" s="21"/>
      <c r="AI109" s="19"/>
      <c r="AJ109" s="199"/>
      <c r="AK109" s="127"/>
      <c r="AL109" s="384"/>
      <c r="AM109" s="17"/>
      <c r="AN109" s="19"/>
      <c r="AO109" s="19"/>
      <c r="AP109" s="18"/>
      <c r="AQ109" s="93"/>
      <c r="AR109" s="64"/>
      <c r="AS109" s="64" t="s">
        <v>661</v>
      </c>
      <c r="AT109" s="20"/>
    </row>
    <row r="110" spans="1:46" s="3" customFormat="1" ht="12.75">
      <c r="A110" s="8"/>
      <c r="B110" s="1121">
        <v>27</v>
      </c>
      <c r="C110" s="734" t="s">
        <v>117</v>
      </c>
      <c r="D110" s="1261" t="s">
        <v>117</v>
      </c>
      <c r="E110" s="1010" t="s">
        <v>486</v>
      </c>
      <c r="F110" s="789" t="s">
        <v>465</v>
      </c>
      <c r="G110" s="362"/>
      <c r="H110" s="267"/>
      <c r="I110" s="266"/>
      <c r="J110" s="268"/>
      <c r="K110" s="369"/>
      <c r="L110" s="369"/>
      <c r="M110" s="386"/>
      <c r="N110" s="362"/>
      <c r="O110" s="267"/>
      <c r="P110" s="266"/>
      <c r="Q110" s="268"/>
      <c r="R110" s="369"/>
      <c r="S110" s="369"/>
      <c r="T110" s="386"/>
      <c r="U110" s="362"/>
      <c r="V110" s="266"/>
      <c r="W110" s="267"/>
      <c r="X110" s="268"/>
      <c r="Y110" s="369" t="s">
        <v>117</v>
      </c>
      <c r="Z110" s="118" t="s">
        <v>479</v>
      </c>
      <c r="AA110" s="622" t="s">
        <v>253</v>
      </c>
      <c r="AB110" s="620"/>
      <c r="AC110" s="620"/>
      <c r="AD110" s="621"/>
      <c r="AE110" s="369"/>
      <c r="AF110" s="599"/>
      <c r="AG110" s="370"/>
      <c r="AH110" s="104"/>
      <c r="AI110" s="95"/>
      <c r="AJ110" s="241"/>
      <c r="AK110" s="240"/>
      <c r="AL110" s="386"/>
      <c r="AM110" s="98"/>
      <c r="AN110" s="95"/>
      <c r="AO110" s="95"/>
      <c r="AP110" s="96"/>
      <c r="AQ110" s="212" t="s">
        <v>634</v>
      </c>
      <c r="AR110" s="123"/>
      <c r="AS110" s="123" t="s">
        <v>748</v>
      </c>
      <c r="AT110" s="242" t="s">
        <v>697</v>
      </c>
    </row>
    <row r="111" spans="1:46" s="3" customFormat="1" ht="12.75">
      <c r="A111" s="8"/>
      <c r="B111" s="603"/>
      <c r="C111" s="381"/>
      <c r="D111" s="1261"/>
      <c r="E111" s="1261"/>
      <c r="F111" s="788" t="s">
        <v>242</v>
      </c>
      <c r="G111" s="363"/>
      <c r="H111" s="270"/>
      <c r="I111" s="269"/>
      <c r="J111" s="271"/>
      <c r="K111" s="361"/>
      <c r="L111" s="361"/>
      <c r="M111" s="31"/>
      <c r="N111" s="363"/>
      <c r="O111" s="270"/>
      <c r="P111" s="269"/>
      <c r="Q111" s="271"/>
      <c r="R111" s="361"/>
      <c r="S111" s="361"/>
      <c r="T111" s="31"/>
      <c r="U111" s="363"/>
      <c r="V111" s="269"/>
      <c r="W111" s="270"/>
      <c r="X111" s="271"/>
      <c r="Y111" s="361"/>
      <c r="Z111" s="31"/>
      <c r="AA111" s="616" t="s">
        <v>132</v>
      </c>
      <c r="AB111" s="617" t="s">
        <v>385</v>
      </c>
      <c r="AC111" s="617">
        <v>12</v>
      </c>
      <c r="AD111" s="1746">
        <v>110</v>
      </c>
      <c r="AE111" s="361"/>
      <c r="AF111" s="255"/>
      <c r="AG111" s="279"/>
      <c r="AH111" s="13"/>
      <c r="AI111" s="11"/>
      <c r="AJ111" s="74"/>
      <c r="AK111" s="126"/>
      <c r="AL111" s="31"/>
      <c r="AM111" s="10"/>
      <c r="AN111" s="11"/>
      <c r="AO111" s="11"/>
      <c r="AP111" s="6"/>
      <c r="AQ111" s="67" t="s">
        <v>691</v>
      </c>
      <c r="AR111" s="63"/>
      <c r="AS111" s="63" t="s">
        <v>749</v>
      </c>
      <c r="AT111" s="12" t="s">
        <v>698</v>
      </c>
    </row>
    <row r="112" spans="1:46" s="3" customFormat="1" ht="12.75">
      <c r="A112" s="8"/>
      <c r="B112" s="603"/>
      <c r="C112" s="381"/>
      <c r="D112" s="1261"/>
      <c r="E112" s="1261"/>
      <c r="F112" s="995"/>
      <c r="G112" s="363"/>
      <c r="H112" s="270"/>
      <c r="I112" s="269"/>
      <c r="J112" s="271"/>
      <c r="K112" s="361"/>
      <c r="L112" s="361"/>
      <c r="M112" s="31"/>
      <c r="N112" s="363"/>
      <c r="O112" s="270"/>
      <c r="P112" s="269"/>
      <c r="Q112" s="271"/>
      <c r="R112" s="361"/>
      <c r="S112" s="361"/>
      <c r="T112" s="31"/>
      <c r="U112" s="363"/>
      <c r="V112" s="269"/>
      <c r="W112" s="270"/>
      <c r="X112" s="271"/>
      <c r="Y112" s="361"/>
      <c r="Z112" s="31"/>
      <c r="AA112" s="616"/>
      <c r="AB112" s="617"/>
      <c r="AC112" s="617"/>
      <c r="AD112" s="1746"/>
      <c r="AE112" s="361"/>
      <c r="AF112" s="255"/>
      <c r="AG112" s="279"/>
      <c r="AH112" s="13"/>
      <c r="AI112" s="11"/>
      <c r="AJ112" s="74"/>
      <c r="AK112" s="126"/>
      <c r="AL112" s="31"/>
      <c r="AM112" s="10"/>
      <c r="AN112" s="11"/>
      <c r="AO112" s="11"/>
      <c r="AP112" s="6"/>
      <c r="AQ112" s="67" t="s">
        <v>692</v>
      </c>
      <c r="AR112" s="63"/>
      <c r="AS112" s="63" t="s">
        <v>342</v>
      </c>
      <c r="AT112" s="12"/>
    </row>
    <row r="113" spans="1:46" s="3" customFormat="1" ht="12.75">
      <c r="A113" s="45"/>
      <c r="B113" s="944"/>
      <c r="C113" s="867"/>
      <c r="D113" s="1262"/>
      <c r="E113" s="1262"/>
      <c r="F113" s="845"/>
      <c r="G113" s="273"/>
      <c r="H113" s="273"/>
      <c r="I113" s="272"/>
      <c r="J113" s="274"/>
      <c r="K113" s="364"/>
      <c r="L113" s="364"/>
      <c r="M113" s="384"/>
      <c r="N113" s="365"/>
      <c r="O113" s="273"/>
      <c r="P113" s="272"/>
      <c r="Q113" s="274"/>
      <c r="R113" s="364"/>
      <c r="S113" s="364"/>
      <c r="T113" s="384"/>
      <c r="U113" s="365"/>
      <c r="V113" s="272"/>
      <c r="W113" s="273"/>
      <c r="X113" s="274"/>
      <c r="Y113" s="364"/>
      <c r="Z113" s="384"/>
      <c r="AA113" s="365"/>
      <c r="AB113" s="273"/>
      <c r="AC113" s="273"/>
      <c r="AD113" s="274"/>
      <c r="AE113" s="364"/>
      <c r="AF113" s="597"/>
      <c r="AG113" s="278"/>
      <c r="AH113" s="21"/>
      <c r="AI113" s="19"/>
      <c r="AJ113" s="199"/>
      <c r="AK113" s="127"/>
      <c r="AL113" s="384"/>
      <c r="AM113" s="17"/>
      <c r="AN113" s="19"/>
      <c r="AO113" s="19"/>
      <c r="AP113" s="18"/>
      <c r="AQ113" s="93"/>
      <c r="AR113" s="64"/>
      <c r="AS113" s="64" t="s">
        <v>750</v>
      </c>
      <c r="AT113" s="20"/>
    </row>
    <row r="114" spans="1:46" ht="12.75">
      <c r="A114" s="358"/>
      <c r="B114" s="1759">
        <v>28</v>
      </c>
      <c r="C114" s="1760" t="s">
        <v>119</v>
      </c>
      <c r="D114" s="1010" t="s">
        <v>119</v>
      </c>
      <c r="E114" s="1010" t="s">
        <v>637</v>
      </c>
      <c r="F114" s="789" t="s">
        <v>465</v>
      </c>
      <c r="G114" s="267"/>
      <c r="H114" s="267"/>
      <c r="I114" s="266"/>
      <c r="J114" s="268"/>
      <c r="K114" s="369" t="s">
        <v>119</v>
      </c>
      <c r="L114" s="361"/>
      <c r="M114" s="391" t="s">
        <v>432</v>
      </c>
      <c r="N114" s="1696" t="s">
        <v>594</v>
      </c>
      <c r="O114" s="648" t="s">
        <v>120</v>
      </c>
      <c r="P114" s="649">
        <v>20</v>
      </c>
      <c r="Q114" s="854">
        <v>5000</v>
      </c>
      <c r="R114" s="361" t="s">
        <v>119</v>
      </c>
      <c r="S114" s="361"/>
      <c r="T114" s="390" t="s">
        <v>295</v>
      </c>
      <c r="U114" s="397"/>
      <c r="V114" s="269"/>
      <c r="W114" s="270"/>
      <c r="X114" s="271"/>
      <c r="Y114" s="369"/>
      <c r="Z114" s="386"/>
      <c r="AA114" s="362"/>
      <c r="AB114" s="267"/>
      <c r="AC114" s="267"/>
      <c r="AD114" s="268"/>
      <c r="AE114" s="369"/>
      <c r="AF114" s="599"/>
      <c r="AG114" s="370"/>
      <c r="AH114" s="104"/>
      <c r="AI114" s="95"/>
      <c r="AJ114" s="241"/>
      <c r="AK114" s="240"/>
      <c r="AL114" s="386"/>
      <c r="AM114" s="98"/>
      <c r="AN114" s="95"/>
      <c r="AO114" s="95"/>
      <c r="AP114" s="177"/>
      <c r="AQ114" s="212" t="s">
        <v>250</v>
      </c>
      <c r="AR114" s="123"/>
      <c r="AS114" s="123" t="s">
        <v>751</v>
      </c>
      <c r="AT114" s="242" t="s">
        <v>2</v>
      </c>
    </row>
    <row r="115" spans="1:46" ht="12.75">
      <c r="A115" s="359"/>
      <c r="B115" s="1227"/>
      <c r="C115" s="381"/>
      <c r="D115" s="1261"/>
      <c r="E115" s="1261"/>
      <c r="F115" s="255" t="s">
        <v>87</v>
      </c>
      <c r="G115" s="270"/>
      <c r="H115" s="270"/>
      <c r="I115" s="269"/>
      <c r="J115" s="271"/>
      <c r="K115" s="361"/>
      <c r="L115" s="361"/>
      <c r="M115" s="31"/>
      <c r="N115" s="647" t="s">
        <v>230</v>
      </c>
      <c r="O115" s="648"/>
      <c r="P115" s="649"/>
      <c r="Q115" s="854"/>
      <c r="R115" s="361"/>
      <c r="S115" s="361"/>
      <c r="T115" s="31"/>
      <c r="U115" s="397"/>
      <c r="V115" s="269"/>
      <c r="W115" s="270"/>
      <c r="X115" s="271"/>
      <c r="Y115" s="361"/>
      <c r="Z115" s="31"/>
      <c r="AA115" s="363"/>
      <c r="AB115" s="270"/>
      <c r="AC115" s="270"/>
      <c r="AD115" s="271"/>
      <c r="AE115" s="361"/>
      <c r="AF115" s="255"/>
      <c r="AG115" s="279"/>
      <c r="AH115" s="13"/>
      <c r="AI115" s="11"/>
      <c r="AJ115" s="74"/>
      <c r="AK115" s="126"/>
      <c r="AL115" s="118"/>
      <c r="AM115" s="10"/>
      <c r="AN115" s="11"/>
      <c r="AO115" s="11"/>
      <c r="AP115" s="50"/>
      <c r="AQ115" s="67" t="s">
        <v>303</v>
      </c>
      <c r="AR115" s="63"/>
      <c r="AS115" s="63" t="s">
        <v>643</v>
      </c>
      <c r="AT115" s="12" t="s">
        <v>697</v>
      </c>
    </row>
    <row r="116" spans="1:46" ht="12.75">
      <c r="A116" s="359"/>
      <c r="B116" s="1227"/>
      <c r="C116" s="381"/>
      <c r="D116" s="1261"/>
      <c r="E116" s="1261"/>
      <c r="F116" s="31" t="s">
        <v>354</v>
      </c>
      <c r="G116" s="270"/>
      <c r="H116" s="270"/>
      <c r="I116" s="269"/>
      <c r="J116" s="271"/>
      <c r="K116" s="361"/>
      <c r="L116" s="361"/>
      <c r="M116" s="31"/>
      <c r="N116" s="647" t="s">
        <v>439</v>
      </c>
      <c r="O116" s="648"/>
      <c r="P116" s="649"/>
      <c r="Q116" s="1079"/>
      <c r="R116" s="361"/>
      <c r="S116" s="361"/>
      <c r="T116" s="31"/>
      <c r="U116" s="363"/>
      <c r="V116" s="269"/>
      <c r="W116" s="270"/>
      <c r="X116" s="271"/>
      <c r="Y116" s="361"/>
      <c r="Z116" s="31"/>
      <c r="AA116" s="363"/>
      <c r="AB116" s="270"/>
      <c r="AC116" s="270"/>
      <c r="AD116" s="271"/>
      <c r="AE116" s="361"/>
      <c r="AF116" s="255"/>
      <c r="AG116" s="279"/>
      <c r="AH116" s="13"/>
      <c r="AI116" s="11"/>
      <c r="AJ116" s="74"/>
      <c r="AK116" s="126"/>
      <c r="AL116" s="118"/>
      <c r="AM116" s="10"/>
      <c r="AN116" s="11"/>
      <c r="AO116" s="11"/>
      <c r="AP116" s="6"/>
      <c r="AQ116" s="67" t="s">
        <v>399</v>
      </c>
      <c r="AR116" s="63"/>
      <c r="AS116" s="63" t="s">
        <v>752</v>
      </c>
      <c r="AT116" s="12" t="s">
        <v>698</v>
      </c>
    </row>
    <row r="117" spans="1:46" ht="12.75">
      <c r="A117" s="359"/>
      <c r="B117" s="1227"/>
      <c r="C117" s="381"/>
      <c r="D117" s="1261"/>
      <c r="E117" s="1261"/>
      <c r="F117" s="107"/>
      <c r="G117" s="270"/>
      <c r="H117" s="270"/>
      <c r="I117" s="269"/>
      <c r="J117" s="271"/>
      <c r="K117" s="361"/>
      <c r="L117" s="361"/>
      <c r="M117" s="31"/>
      <c r="N117" s="647" t="s">
        <v>133</v>
      </c>
      <c r="O117" s="648" t="s">
        <v>120</v>
      </c>
      <c r="P117" s="649">
        <v>10</v>
      </c>
      <c r="Q117" s="854">
        <v>1000</v>
      </c>
      <c r="R117" s="361"/>
      <c r="S117" s="361"/>
      <c r="T117" s="31"/>
      <c r="U117" s="363"/>
      <c r="V117" s="269"/>
      <c r="W117" s="270"/>
      <c r="X117" s="271"/>
      <c r="Y117" s="361"/>
      <c r="Z117" s="31"/>
      <c r="AA117" s="363"/>
      <c r="AB117" s="270"/>
      <c r="AC117" s="270"/>
      <c r="AD117" s="271"/>
      <c r="AE117" s="361"/>
      <c r="AF117" s="255"/>
      <c r="AG117" s="279"/>
      <c r="AH117" s="13"/>
      <c r="AI117" s="11"/>
      <c r="AJ117" s="74"/>
      <c r="AK117" s="126"/>
      <c r="AL117" s="118"/>
      <c r="AM117" s="10"/>
      <c r="AN117" s="11"/>
      <c r="AO117" s="11"/>
      <c r="AP117" s="6"/>
      <c r="AQ117" s="67" t="s">
        <v>405</v>
      </c>
      <c r="AR117" s="63"/>
      <c r="AS117" s="63" t="s">
        <v>407</v>
      </c>
      <c r="AT117" s="238"/>
    </row>
    <row r="118" spans="1:46" ht="12.75">
      <c r="A118" s="359"/>
      <c r="B118" s="1227"/>
      <c r="C118" s="381"/>
      <c r="D118" s="1261"/>
      <c r="E118" s="1261"/>
      <c r="F118" s="107"/>
      <c r="G118" s="270"/>
      <c r="H118" s="270"/>
      <c r="I118" s="269"/>
      <c r="J118" s="271"/>
      <c r="K118" s="361"/>
      <c r="L118" s="361"/>
      <c r="M118" s="31"/>
      <c r="N118" s="672" t="s">
        <v>283</v>
      </c>
      <c r="O118" s="673"/>
      <c r="P118" s="682"/>
      <c r="Q118" s="1065"/>
      <c r="R118" s="361"/>
      <c r="S118" s="361"/>
      <c r="T118" s="31"/>
      <c r="U118" s="363"/>
      <c r="V118" s="269"/>
      <c r="W118" s="270"/>
      <c r="X118" s="271"/>
      <c r="Y118" s="361"/>
      <c r="Z118" s="31"/>
      <c r="AA118" s="363"/>
      <c r="AB118" s="270"/>
      <c r="AC118" s="270"/>
      <c r="AD118" s="271"/>
      <c r="AE118" s="361"/>
      <c r="AF118" s="255"/>
      <c r="AG118" s="279"/>
      <c r="AH118" s="13"/>
      <c r="AI118" s="11"/>
      <c r="AJ118" s="74"/>
      <c r="AK118" s="126"/>
      <c r="AL118" s="118"/>
      <c r="AM118" s="10"/>
      <c r="AN118" s="11"/>
      <c r="AO118" s="11"/>
      <c r="AP118" s="6"/>
      <c r="AQ118" s="67" t="s">
        <v>396</v>
      </c>
      <c r="AR118" s="63"/>
      <c r="AS118" s="63" t="s">
        <v>13</v>
      </c>
      <c r="AT118" s="238"/>
    </row>
    <row r="119" spans="1:46" ht="12.75">
      <c r="A119" s="359"/>
      <c r="B119" s="1227"/>
      <c r="C119" s="381"/>
      <c r="D119" s="1261"/>
      <c r="E119" s="1261"/>
      <c r="F119" s="107"/>
      <c r="G119" s="270"/>
      <c r="H119" s="270"/>
      <c r="I119" s="269"/>
      <c r="J119" s="271"/>
      <c r="K119" s="361"/>
      <c r="L119" s="361"/>
      <c r="M119" s="31"/>
      <c r="N119" s="672" t="s">
        <v>256</v>
      </c>
      <c r="O119" s="673" t="s">
        <v>120</v>
      </c>
      <c r="P119" s="682">
        <v>20</v>
      </c>
      <c r="Q119" s="1075">
        <v>1000</v>
      </c>
      <c r="R119" s="361"/>
      <c r="S119" s="361"/>
      <c r="T119" s="31"/>
      <c r="U119" s="363"/>
      <c r="V119" s="269"/>
      <c r="W119" s="270"/>
      <c r="X119" s="271"/>
      <c r="Y119" s="361"/>
      <c r="Z119" s="31"/>
      <c r="AA119" s="363"/>
      <c r="AB119" s="270"/>
      <c r="AC119" s="270"/>
      <c r="AD119" s="271"/>
      <c r="AE119" s="361"/>
      <c r="AF119" s="255"/>
      <c r="AG119" s="279"/>
      <c r="AH119" s="13"/>
      <c r="AI119" s="11"/>
      <c r="AJ119" s="74"/>
      <c r="AK119" s="126"/>
      <c r="AL119" s="118"/>
      <c r="AM119" s="10"/>
      <c r="AN119" s="11"/>
      <c r="AO119" s="11"/>
      <c r="AP119" s="6"/>
      <c r="AQ119" s="67" t="s">
        <v>693</v>
      </c>
      <c r="AR119" s="63"/>
      <c r="AS119" s="63" t="s">
        <v>9</v>
      </c>
      <c r="AT119" s="238"/>
    </row>
    <row r="120" spans="1:46" ht="12.75">
      <c r="A120" s="359"/>
      <c r="B120" s="1227"/>
      <c r="C120" s="381"/>
      <c r="D120" s="1261"/>
      <c r="E120" s="1261"/>
      <c r="F120" s="107"/>
      <c r="G120" s="270"/>
      <c r="H120" s="270"/>
      <c r="I120" s="269"/>
      <c r="J120" s="271"/>
      <c r="K120" s="361"/>
      <c r="L120" s="361"/>
      <c r="M120" s="31"/>
      <c r="N120" s="612" t="s">
        <v>1</v>
      </c>
      <c r="O120" s="613"/>
      <c r="P120" s="614"/>
      <c r="Q120" s="615"/>
      <c r="R120" s="361"/>
      <c r="S120" s="361"/>
      <c r="T120" s="31"/>
      <c r="U120" s="363"/>
      <c r="V120" s="269"/>
      <c r="W120" s="270"/>
      <c r="X120" s="271"/>
      <c r="Y120" s="361"/>
      <c r="Z120" s="31"/>
      <c r="AA120" s="363"/>
      <c r="AB120" s="270"/>
      <c r="AC120" s="270"/>
      <c r="AD120" s="271"/>
      <c r="AE120" s="361"/>
      <c r="AF120" s="255"/>
      <c r="AG120" s="279"/>
      <c r="AH120" s="13"/>
      <c r="AI120" s="11"/>
      <c r="AJ120" s="74"/>
      <c r="AK120" s="126"/>
      <c r="AL120" s="118"/>
      <c r="AM120" s="10"/>
      <c r="AN120" s="11"/>
      <c r="AO120" s="11"/>
      <c r="AP120" s="6"/>
      <c r="AQ120" s="67" t="s">
        <v>426</v>
      </c>
      <c r="AR120" s="63"/>
      <c r="AS120" s="63" t="s">
        <v>702</v>
      </c>
      <c r="AT120" s="238"/>
    </row>
    <row r="121" spans="1:46" ht="12.75">
      <c r="A121" s="359"/>
      <c r="B121" s="1227"/>
      <c r="C121" s="381"/>
      <c r="D121" s="1261"/>
      <c r="E121" s="1261"/>
      <c r="F121" s="107"/>
      <c r="G121" s="270"/>
      <c r="H121" s="270"/>
      <c r="I121" s="269"/>
      <c r="J121" s="271"/>
      <c r="K121" s="361"/>
      <c r="L121" s="361"/>
      <c r="M121" s="31"/>
      <c r="N121" s="612" t="s">
        <v>27</v>
      </c>
      <c r="O121" s="613" t="s">
        <v>120</v>
      </c>
      <c r="P121" s="614">
        <v>16</v>
      </c>
      <c r="Q121" s="625">
        <v>1000</v>
      </c>
      <c r="R121" s="361"/>
      <c r="S121" s="361"/>
      <c r="T121" s="31"/>
      <c r="U121" s="363"/>
      <c r="V121" s="269"/>
      <c r="W121" s="270"/>
      <c r="X121" s="271"/>
      <c r="Y121" s="361"/>
      <c r="Z121" s="31"/>
      <c r="AA121" s="363"/>
      <c r="AB121" s="270"/>
      <c r="AC121" s="270"/>
      <c r="AD121" s="271"/>
      <c r="AE121" s="361"/>
      <c r="AF121" s="255"/>
      <c r="AG121" s="279"/>
      <c r="AH121" s="13"/>
      <c r="AI121" s="11"/>
      <c r="AJ121" s="74"/>
      <c r="AK121" s="126"/>
      <c r="AL121" s="118"/>
      <c r="AM121" s="10"/>
      <c r="AN121" s="11"/>
      <c r="AO121" s="11"/>
      <c r="AP121" s="6"/>
      <c r="AQ121" s="67" t="s">
        <v>694</v>
      </c>
      <c r="AR121" s="63"/>
      <c r="AS121" s="63"/>
      <c r="AT121" s="238"/>
    </row>
    <row r="122" spans="1:46" ht="12.75">
      <c r="A122" s="359"/>
      <c r="B122" s="1227"/>
      <c r="C122" s="381"/>
      <c r="D122" s="1261"/>
      <c r="E122" s="1261"/>
      <c r="F122" s="107"/>
      <c r="G122" s="270"/>
      <c r="H122" s="270"/>
      <c r="I122" s="269"/>
      <c r="J122" s="271"/>
      <c r="K122" s="361"/>
      <c r="L122" s="361"/>
      <c r="M122" s="31"/>
      <c r="N122" s="616" t="s">
        <v>588</v>
      </c>
      <c r="O122" s="613"/>
      <c r="P122" s="614"/>
      <c r="Q122" s="615"/>
      <c r="R122" s="361"/>
      <c r="S122" s="361"/>
      <c r="T122" s="31"/>
      <c r="U122" s="363"/>
      <c r="V122" s="269"/>
      <c r="W122" s="270"/>
      <c r="X122" s="271"/>
      <c r="Y122" s="361"/>
      <c r="Z122" s="31"/>
      <c r="AA122" s="363"/>
      <c r="AB122" s="270"/>
      <c r="AC122" s="270"/>
      <c r="AD122" s="271"/>
      <c r="AE122" s="361"/>
      <c r="AF122" s="255"/>
      <c r="AG122" s="279"/>
      <c r="AH122" s="13"/>
      <c r="AI122" s="11"/>
      <c r="AJ122" s="74"/>
      <c r="AK122" s="126"/>
      <c r="AL122" s="118"/>
      <c r="AM122" s="10"/>
      <c r="AN122" s="11"/>
      <c r="AO122" s="11"/>
      <c r="AP122" s="6"/>
      <c r="AQ122" s="67"/>
      <c r="AR122" s="63"/>
      <c r="AS122" s="63"/>
      <c r="AT122" s="238"/>
    </row>
    <row r="123" spans="1:46" ht="12.75">
      <c r="A123" s="359"/>
      <c r="B123" s="1227"/>
      <c r="C123" s="381"/>
      <c r="D123" s="1261"/>
      <c r="E123" s="1261"/>
      <c r="F123" s="107"/>
      <c r="G123" s="270"/>
      <c r="H123" s="270"/>
      <c r="I123" s="269"/>
      <c r="J123" s="271"/>
      <c r="K123" s="361"/>
      <c r="L123" s="361"/>
      <c r="M123" s="31"/>
      <c r="N123" s="616" t="s">
        <v>388</v>
      </c>
      <c r="O123" s="617" t="s">
        <v>121</v>
      </c>
      <c r="P123" s="618">
        <v>28</v>
      </c>
      <c r="Q123" s="1070">
        <v>400</v>
      </c>
      <c r="R123" s="361"/>
      <c r="S123" s="361"/>
      <c r="T123" s="31"/>
      <c r="U123" s="363"/>
      <c r="V123" s="269"/>
      <c r="W123" s="270"/>
      <c r="X123" s="271"/>
      <c r="Y123" s="361"/>
      <c r="Z123" s="31"/>
      <c r="AA123" s="363"/>
      <c r="AB123" s="270"/>
      <c r="AC123" s="270"/>
      <c r="AD123" s="271"/>
      <c r="AE123" s="361"/>
      <c r="AF123" s="255"/>
      <c r="AG123" s="279"/>
      <c r="AH123" s="13"/>
      <c r="AI123" s="11"/>
      <c r="AJ123" s="74"/>
      <c r="AK123" s="126"/>
      <c r="AL123" s="118"/>
      <c r="AM123" s="10"/>
      <c r="AN123" s="11"/>
      <c r="AO123" s="11"/>
      <c r="AP123" s="6"/>
      <c r="AQ123" s="67"/>
      <c r="AR123" s="63"/>
      <c r="AS123" s="63"/>
      <c r="AT123" s="238"/>
    </row>
    <row r="124" spans="1:46" ht="12.75">
      <c r="A124" s="359"/>
      <c r="B124" s="1227"/>
      <c r="C124" s="381"/>
      <c r="D124" s="1261"/>
      <c r="E124" s="1261"/>
      <c r="F124" s="107"/>
      <c r="G124" s="270"/>
      <c r="H124" s="270"/>
      <c r="I124" s="269"/>
      <c r="J124" s="271"/>
      <c r="K124" s="361"/>
      <c r="L124" s="361"/>
      <c r="M124" s="31"/>
      <c r="N124" s="712" t="s">
        <v>340</v>
      </c>
      <c r="O124" s="710"/>
      <c r="P124" s="713"/>
      <c r="Q124" s="711"/>
      <c r="R124" s="361"/>
      <c r="S124" s="361"/>
      <c r="T124" s="31"/>
      <c r="U124" s="363"/>
      <c r="V124" s="269"/>
      <c r="W124" s="270"/>
      <c r="X124" s="271"/>
      <c r="Y124" s="361"/>
      <c r="Z124" s="31"/>
      <c r="AA124" s="363"/>
      <c r="AB124" s="270"/>
      <c r="AC124" s="270"/>
      <c r="AD124" s="271"/>
      <c r="AE124" s="361"/>
      <c r="AF124" s="255"/>
      <c r="AG124" s="279"/>
      <c r="AH124" s="13"/>
      <c r="AI124" s="11"/>
      <c r="AJ124" s="74"/>
      <c r="AK124" s="126"/>
      <c r="AL124" s="118"/>
      <c r="AM124" s="10"/>
      <c r="AN124" s="11"/>
      <c r="AO124" s="11"/>
      <c r="AP124" s="6"/>
      <c r="AQ124" s="67"/>
      <c r="AR124" s="63"/>
      <c r="AS124" s="63"/>
      <c r="AT124" s="238"/>
    </row>
    <row r="125" spans="1:46" ht="12.75">
      <c r="A125" s="359"/>
      <c r="B125" s="1227"/>
      <c r="C125" s="381"/>
      <c r="D125" s="1261"/>
      <c r="E125" s="1261"/>
      <c r="F125" s="107"/>
      <c r="G125" s="270"/>
      <c r="H125" s="270"/>
      <c r="I125" s="269"/>
      <c r="J125" s="271"/>
      <c r="K125" s="361"/>
      <c r="L125" s="361"/>
      <c r="M125" s="31"/>
      <c r="N125" s="712" t="s">
        <v>28</v>
      </c>
      <c r="O125" s="707" t="s">
        <v>386</v>
      </c>
      <c r="P125" s="719">
        <v>10</v>
      </c>
      <c r="Q125" s="709">
        <v>150</v>
      </c>
      <c r="R125" s="361"/>
      <c r="S125" s="361"/>
      <c r="T125" s="31"/>
      <c r="U125" s="363"/>
      <c r="V125" s="269"/>
      <c r="W125" s="270"/>
      <c r="X125" s="271"/>
      <c r="Y125" s="361"/>
      <c r="Z125" s="31"/>
      <c r="AA125" s="363"/>
      <c r="AB125" s="270"/>
      <c r="AC125" s="270"/>
      <c r="AD125" s="271"/>
      <c r="AE125" s="361"/>
      <c r="AF125" s="255"/>
      <c r="AG125" s="279"/>
      <c r="AH125" s="13"/>
      <c r="AI125" s="11"/>
      <c r="AJ125" s="74"/>
      <c r="AK125" s="126"/>
      <c r="AL125" s="118"/>
      <c r="AM125" s="10"/>
      <c r="AN125" s="11"/>
      <c r="AO125" s="11"/>
      <c r="AP125" s="6"/>
      <c r="AQ125" s="67"/>
      <c r="AR125" s="63"/>
      <c r="AS125" s="63"/>
      <c r="AT125" s="238"/>
    </row>
    <row r="126" spans="1:46" ht="12.75">
      <c r="A126" s="359"/>
      <c r="B126" s="1227"/>
      <c r="C126" s="381"/>
      <c r="D126" s="1261"/>
      <c r="E126" s="1261"/>
      <c r="F126" s="107"/>
      <c r="G126" s="270"/>
      <c r="H126" s="270"/>
      <c r="I126" s="269"/>
      <c r="J126" s="271"/>
      <c r="K126" s="361"/>
      <c r="L126" s="361"/>
      <c r="M126" s="31"/>
      <c r="N126" s="1738" t="s">
        <v>601</v>
      </c>
      <c r="O126" s="1739" t="s">
        <v>385</v>
      </c>
      <c r="P126" s="1740">
        <v>12</v>
      </c>
      <c r="Q126" s="1741">
        <v>1000</v>
      </c>
      <c r="R126" s="361"/>
      <c r="S126" s="361"/>
      <c r="T126" s="31"/>
      <c r="U126" s="363"/>
      <c r="V126" s="269"/>
      <c r="W126" s="270"/>
      <c r="X126" s="271"/>
      <c r="Y126" s="361"/>
      <c r="Z126" s="31"/>
      <c r="AA126" s="363"/>
      <c r="AB126" s="270"/>
      <c r="AC126" s="270"/>
      <c r="AD126" s="271"/>
      <c r="AE126" s="361"/>
      <c r="AF126" s="255"/>
      <c r="AG126" s="279"/>
      <c r="AH126" s="13"/>
      <c r="AI126" s="11"/>
      <c r="AJ126" s="74"/>
      <c r="AK126" s="126"/>
      <c r="AL126" s="118"/>
      <c r="AM126" s="10"/>
      <c r="AN126" s="11"/>
      <c r="AO126" s="11"/>
      <c r="AP126" s="6"/>
      <c r="AQ126" s="67"/>
      <c r="AR126" s="63"/>
      <c r="AS126" s="63"/>
      <c r="AT126" s="238"/>
    </row>
    <row r="127" spans="1:46" ht="12.75">
      <c r="A127" s="359"/>
      <c r="B127" s="1227"/>
      <c r="C127" s="381"/>
      <c r="D127" s="1261"/>
      <c r="E127" s="1261"/>
      <c r="F127" s="107"/>
      <c r="G127" s="270"/>
      <c r="H127" s="270"/>
      <c r="I127" s="269"/>
      <c r="J127" s="271"/>
      <c r="K127" s="361"/>
      <c r="L127" s="361"/>
      <c r="M127" s="31"/>
      <c r="N127" s="841" t="s">
        <v>587</v>
      </c>
      <c r="O127" s="870" t="s">
        <v>385</v>
      </c>
      <c r="P127" s="871">
        <v>12</v>
      </c>
      <c r="Q127" s="1667" t="s">
        <v>586</v>
      </c>
      <c r="R127" s="361"/>
      <c r="S127" s="361"/>
      <c r="T127" s="31"/>
      <c r="U127" s="363"/>
      <c r="V127" s="269"/>
      <c r="W127" s="270"/>
      <c r="X127" s="271"/>
      <c r="Y127" s="361"/>
      <c r="Z127" s="31"/>
      <c r="AA127" s="363"/>
      <c r="AB127" s="270"/>
      <c r="AC127" s="270"/>
      <c r="AD127" s="271"/>
      <c r="AE127" s="361"/>
      <c r="AF127" s="255"/>
      <c r="AG127" s="279"/>
      <c r="AH127" s="13"/>
      <c r="AI127" s="11"/>
      <c r="AJ127" s="74"/>
      <c r="AK127" s="126"/>
      <c r="AL127" s="118"/>
      <c r="AM127" s="10"/>
      <c r="AN127" s="11"/>
      <c r="AO127" s="11"/>
      <c r="AP127" s="6"/>
      <c r="AQ127" s="67"/>
      <c r="AR127" s="63"/>
      <c r="AS127" s="63"/>
      <c r="AT127" s="238"/>
    </row>
    <row r="128" spans="1:46" ht="12.75">
      <c r="A128" s="360"/>
      <c r="B128" s="35"/>
      <c r="C128" s="56"/>
      <c r="D128" s="1011"/>
      <c r="E128" s="1011"/>
      <c r="F128" s="844"/>
      <c r="G128" s="19"/>
      <c r="H128" s="19"/>
      <c r="I128" s="18"/>
      <c r="J128" s="56"/>
      <c r="K128" s="127"/>
      <c r="L128" s="127"/>
      <c r="M128" s="384"/>
      <c r="N128" s="1204" t="s">
        <v>585</v>
      </c>
      <c r="O128" s="1205" t="s">
        <v>385</v>
      </c>
      <c r="P128" s="1218">
        <v>16</v>
      </c>
      <c r="Q128" s="1219" t="s">
        <v>586</v>
      </c>
      <c r="R128" s="127"/>
      <c r="S128" s="127"/>
      <c r="T128" s="384"/>
      <c r="U128" s="17"/>
      <c r="V128" s="18"/>
      <c r="W128" s="19"/>
      <c r="X128" s="56"/>
      <c r="Y128" s="127"/>
      <c r="Z128" s="384"/>
      <c r="AA128" s="17"/>
      <c r="AB128" s="19"/>
      <c r="AC128" s="19"/>
      <c r="AD128" s="56"/>
      <c r="AE128" s="127"/>
      <c r="AF128" s="597"/>
      <c r="AG128" s="21"/>
      <c r="AH128" s="21"/>
      <c r="AI128" s="19"/>
      <c r="AJ128" s="199"/>
      <c r="AK128" s="127"/>
      <c r="AL128" s="384"/>
      <c r="AM128" s="17"/>
      <c r="AN128" s="19"/>
      <c r="AO128" s="19"/>
      <c r="AP128" s="18"/>
      <c r="AQ128" s="93"/>
      <c r="AR128" s="64"/>
      <c r="AS128" s="64"/>
      <c r="AT128" s="20"/>
    </row>
    <row r="129" spans="1:46" ht="12.75">
      <c r="A129" s="48"/>
      <c r="B129" s="1121">
        <v>29</v>
      </c>
      <c r="C129" s="734" t="s">
        <v>123</v>
      </c>
      <c r="D129" s="1012" t="s">
        <v>123</v>
      </c>
      <c r="E129" s="1266"/>
      <c r="F129" s="789" t="s">
        <v>124</v>
      </c>
      <c r="G129" s="1157" t="s">
        <v>341</v>
      </c>
      <c r="H129" s="1158" t="s">
        <v>385</v>
      </c>
      <c r="I129" s="1159">
        <v>12</v>
      </c>
      <c r="J129" s="1160">
        <v>120</v>
      </c>
      <c r="K129" s="369"/>
      <c r="L129" s="369"/>
      <c r="M129" s="386"/>
      <c r="N129" s="283"/>
      <c r="O129" s="313"/>
      <c r="P129" s="332"/>
      <c r="Q129" s="316"/>
      <c r="R129" s="126"/>
      <c r="S129" s="126"/>
      <c r="T129" s="117"/>
      <c r="U129" s="362"/>
      <c r="V129" s="266"/>
      <c r="W129" s="267"/>
      <c r="X129" s="268"/>
      <c r="Y129" s="369"/>
      <c r="Z129" s="386"/>
      <c r="AA129" s="362"/>
      <c r="AB129" s="267"/>
      <c r="AC129" s="267"/>
      <c r="AD129" s="268"/>
      <c r="AE129" s="369"/>
      <c r="AF129" s="599"/>
      <c r="AG129" s="370"/>
      <c r="AH129" s="104"/>
      <c r="AI129" s="95"/>
      <c r="AJ129" s="241"/>
      <c r="AK129" s="240" t="s">
        <v>123</v>
      </c>
      <c r="AL129" s="386" t="s">
        <v>298</v>
      </c>
      <c r="AM129" s="98"/>
      <c r="AN129" s="95"/>
      <c r="AO129" s="95"/>
      <c r="AP129" s="96"/>
      <c r="AQ129" s="212" t="s">
        <v>635</v>
      </c>
      <c r="AR129" s="123" t="s">
        <v>344</v>
      </c>
      <c r="AS129" s="123" t="s">
        <v>753</v>
      </c>
      <c r="AT129" s="265"/>
    </row>
    <row r="130" spans="1:46" ht="14.25" customHeight="1">
      <c r="A130" s="48"/>
      <c r="B130" s="603"/>
      <c r="C130" s="381"/>
      <c r="D130" s="1261"/>
      <c r="E130" s="1261"/>
      <c r="F130" s="785"/>
      <c r="G130" s="647"/>
      <c r="H130" s="648"/>
      <c r="I130" s="649"/>
      <c r="J130" s="1079"/>
      <c r="K130" s="130"/>
      <c r="L130" s="130"/>
      <c r="M130" s="31"/>
      <c r="N130" s="10"/>
      <c r="O130" s="11"/>
      <c r="P130" s="6"/>
      <c r="Q130" s="53"/>
      <c r="R130" s="130"/>
      <c r="S130" s="130"/>
      <c r="T130" s="31"/>
      <c r="U130" s="10"/>
      <c r="V130" s="6"/>
      <c r="W130" s="11"/>
      <c r="X130" s="53"/>
      <c r="Y130" s="126"/>
      <c r="Z130" s="31"/>
      <c r="AA130" s="10"/>
      <c r="AB130" s="11"/>
      <c r="AC130" s="11"/>
      <c r="AD130" s="53"/>
      <c r="AE130" s="126"/>
      <c r="AF130" s="255"/>
      <c r="AG130" s="13"/>
      <c r="AH130" s="13"/>
      <c r="AI130" s="11"/>
      <c r="AJ130" s="74"/>
      <c r="AK130" s="165"/>
      <c r="AL130" s="836" t="s">
        <v>761</v>
      </c>
      <c r="AM130" s="396" t="s">
        <v>223</v>
      </c>
      <c r="AN130" s="397" t="s">
        <v>385</v>
      </c>
      <c r="AO130" s="397">
        <v>16</v>
      </c>
      <c r="AP130" s="399" t="s">
        <v>315</v>
      </c>
      <c r="AQ130" s="209" t="s">
        <v>689</v>
      </c>
      <c r="AR130" s="65"/>
      <c r="AS130" s="65" t="s">
        <v>754</v>
      </c>
      <c r="AT130" s="172"/>
    </row>
    <row r="131" spans="1:46" ht="15" customHeight="1" thickBot="1">
      <c r="A131" s="48"/>
      <c r="B131" s="1195"/>
      <c r="C131" s="908"/>
      <c r="D131" s="1014"/>
      <c r="E131" s="1014"/>
      <c r="F131" s="385"/>
      <c r="G131" s="79"/>
      <c r="H131" s="79"/>
      <c r="I131" s="77"/>
      <c r="J131" s="76"/>
      <c r="K131" s="128"/>
      <c r="L131" s="128"/>
      <c r="M131" s="385"/>
      <c r="N131" s="78"/>
      <c r="O131" s="79"/>
      <c r="P131" s="77"/>
      <c r="Q131" s="76"/>
      <c r="R131" s="128"/>
      <c r="S131" s="128"/>
      <c r="T131" s="385"/>
      <c r="U131" s="78"/>
      <c r="V131" s="77"/>
      <c r="W131" s="79"/>
      <c r="X131" s="76"/>
      <c r="Y131" s="128"/>
      <c r="Z131" s="385"/>
      <c r="AA131" s="78"/>
      <c r="AB131" s="79"/>
      <c r="AC131" s="79"/>
      <c r="AD131" s="76"/>
      <c r="AE131" s="128"/>
      <c r="AF131" s="598"/>
      <c r="AG131" s="81"/>
      <c r="AH131" s="81"/>
      <c r="AI131" s="79"/>
      <c r="AJ131" s="200"/>
      <c r="AK131" s="128"/>
      <c r="AL131" s="598"/>
      <c r="AM131" s="855" t="s">
        <v>759</v>
      </c>
      <c r="AN131" s="79"/>
      <c r="AO131" s="79"/>
      <c r="AP131" s="77"/>
      <c r="AQ131" s="210" t="s">
        <v>695</v>
      </c>
      <c r="AR131" s="108"/>
      <c r="AS131" s="108" t="s">
        <v>428</v>
      </c>
      <c r="AT131" s="173"/>
    </row>
    <row r="132" spans="1:47" ht="15" customHeight="1" thickTop="1">
      <c r="A132" s="8"/>
      <c r="B132" s="1820">
        <v>30</v>
      </c>
      <c r="C132" s="1224" t="s">
        <v>126</v>
      </c>
      <c r="D132" s="247"/>
      <c r="E132" s="247"/>
      <c r="F132" s="742"/>
      <c r="G132" s="235"/>
      <c r="H132" s="235"/>
      <c r="I132" s="236"/>
      <c r="J132" s="237"/>
      <c r="K132" s="247"/>
      <c r="L132" s="247"/>
      <c r="M132" s="742"/>
      <c r="N132" s="246"/>
      <c r="O132" s="235"/>
      <c r="P132" s="236"/>
      <c r="Q132" s="237"/>
      <c r="R132" s="247"/>
      <c r="S132" s="247"/>
      <c r="T132" s="742"/>
      <c r="U132" s="246"/>
      <c r="V132" s="236"/>
      <c r="W132" s="235"/>
      <c r="X132" s="237"/>
      <c r="Y132" s="247"/>
      <c r="Z132" s="742"/>
      <c r="AA132" s="246"/>
      <c r="AB132" s="235"/>
      <c r="AC132" s="235"/>
      <c r="AD132" s="237"/>
      <c r="AE132" s="247"/>
      <c r="AF132" s="1353"/>
      <c r="AG132" s="321"/>
      <c r="AH132" s="158"/>
      <c r="AI132" s="235"/>
      <c r="AJ132" s="248"/>
      <c r="AK132" s="247"/>
      <c r="AL132" s="742"/>
      <c r="AM132" s="235"/>
      <c r="AN132" s="235"/>
      <c r="AO132" s="235"/>
      <c r="AP132" s="236"/>
      <c r="AQ132" s="219" t="s">
        <v>636</v>
      </c>
      <c r="AR132" s="63" t="s">
        <v>343</v>
      </c>
      <c r="AS132" s="63" t="s">
        <v>9</v>
      </c>
      <c r="AT132" s="12" t="s">
        <v>506</v>
      </c>
      <c r="AU132" s="6"/>
    </row>
    <row r="133" spans="1:47" ht="15" customHeight="1">
      <c r="A133" s="8"/>
      <c r="B133" s="9"/>
      <c r="C133" s="53"/>
      <c r="D133" s="126"/>
      <c r="E133" s="126"/>
      <c r="F133" s="31"/>
      <c r="G133" s="10"/>
      <c r="H133" s="11"/>
      <c r="I133" s="6"/>
      <c r="J133" s="53"/>
      <c r="K133" s="126"/>
      <c r="L133" s="126"/>
      <c r="M133" s="31"/>
      <c r="N133" s="10"/>
      <c r="O133" s="11"/>
      <c r="P133" s="6"/>
      <c r="Q133" s="53"/>
      <c r="R133" s="126"/>
      <c r="S133" s="126"/>
      <c r="T133" s="31"/>
      <c r="U133" s="10"/>
      <c r="V133" s="6"/>
      <c r="W133" s="11"/>
      <c r="X133" s="53"/>
      <c r="Y133" s="126"/>
      <c r="Z133" s="31"/>
      <c r="AA133" s="10"/>
      <c r="AB133" s="11"/>
      <c r="AC133" s="11"/>
      <c r="AD133" s="53"/>
      <c r="AE133" s="126"/>
      <c r="AF133" s="255"/>
      <c r="AG133" s="10"/>
      <c r="AH133" s="13"/>
      <c r="AI133" s="11"/>
      <c r="AJ133" s="74"/>
      <c r="AK133" s="126"/>
      <c r="AL133" s="31"/>
      <c r="AM133" s="11"/>
      <c r="AN133" s="11"/>
      <c r="AO133" s="11"/>
      <c r="AP133" s="6"/>
      <c r="AQ133" s="209" t="s">
        <v>689</v>
      </c>
      <c r="AR133" s="63" t="s">
        <v>344</v>
      </c>
      <c r="AS133" s="63"/>
      <c r="AT133" s="12"/>
      <c r="AU133" s="6"/>
    </row>
    <row r="134" spans="1:47" ht="15" customHeight="1">
      <c r="A134" s="8"/>
      <c r="B134" s="16"/>
      <c r="C134" s="56"/>
      <c r="D134" s="127"/>
      <c r="E134" s="127"/>
      <c r="F134" s="384"/>
      <c r="G134" s="17"/>
      <c r="H134" s="19"/>
      <c r="I134" s="18"/>
      <c r="J134" s="56"/>
      <c r="K134" s="127"/>
      <c r="L134" s="127"/>
      <c r="M134" s="384"/>
      <c r="N134" s="17"/>
      <c r="O134" s="19"/>
      <c r="P134" s="18"/>
      <c r="Q134" s="56"/>
      <c r="R134" s="127"/>
      <c r="S134" s="127"/>
      <c r="T134" s="384"/>
      <c r="U134" s="17"/>
      <c r="V134" s="18"/>
      <c r="W134" s="19"/>
      <c r="X134" s="56"/>
      <c r="Y134" s="127"/>
      <c r="Z134" s="384"/>
      <c r="AA134" s="17"/>
      <c r="AB134" s="19"/>
      <c r="AC134" s="19"/>
      <c r="AD134" s="56"/>
      <c r="AE134" s="127"/>
      <c r="AF134" s="597"/>
      <c r="AG134" s="21"/>
      <c r="AH134" s="21"/>
      <c r="AI134" s="19"/>
      <c r="AJ134" s="199"/>
      <c r="AK134" s="127"/>
      <c r="AL134" s="384"/>
      <c r="AM134" s="19"/>
      <c r="AN134" s="19"/>
      <c r="AO134" s="19"/>
      <c r="AP134" s="18"/>
      <c r="AQ134" s="93" t="s">
        <v>427</v>
      </c>
      <c r="AR134" s="64"/>
      <c r="AS134" s="64"/>
      <c r="AT134" s="20"/>
      <c r="AU134" s="6"/>
    </row>
    <row r="135" spans="1:47" ht="15" customHeight="1">
      <c r="A135" s="8"/>
      <c r="B135" s="29">
        <v>31</v>
      </c>
      <c r="C135" s="53" t="s">
        <v>109</v>
      </c>
      <c r="D135" s="126"/>
      <c r="E135" s="126"/>
      <c r="F135" s="31"/>
      <c r="G135" s="10"/>
      <c r="H135" s="11"/>
      <c r="I135" s="6"/>
      <c r="J135" s="53"/>
      <c r="K135" s="126"/>
      <c r="L135" s="126"/>
      <c r="M135" s="31"/>
      <c r="N135" s="10"/>
      <c r="O135" s="11"/>
      <c r="P135" s="6"/>
      <c r="Q135" s="53"/>
      <c r="R135" s="126" t="s">
        <v>109</v>
      </c>
      <c r="S135" s="126"/>
      <c r="T135" s="31" t="s">
        <v>372</v>
      </c>
      <c r="U135" s="10" t="s">
        <v>368</v>
      </c>
      <c r="V135" s="6"/>
      <c r="W135" s="11"/>
      <c r="X135" s="53"/>
      <c r="Y135" s="126"/>
      <c r="Z135" s="31"/>
      <c r="AA135" s="10"/>
      <c r="AB135" s="11"/>
      <c r="AC135" s="11"/>
      <c r="AD135" s="53"/>
      <c r="AE135" s="126"/>
      <c r="AF135" s="255"/>
      <c r="AG135" s="13"/>
      <c r="AH135" s="13"/>
      <c r="AI135" s="11"/>
      <c r="AJ135" s="74"/>
      <c r="AK135" s="126"/>
      <c r="AL135" s="118"/>
      <c r="AM135" s="11"/>
      <c r="AN135" s="11"/>
      <c r="AO135" s="11"/>
      <c r="AP135" s="6"/>
      <c r="AQ135" s="67" t="s">
        <v>617</v>
      </c>
      <c r="AR135" s="63"/>
      <c r="AS135" s="50" t="s">
        <v>755</v>
      </c>
      <c r="AT135" s="169" t="s">
        <v>506</v>
      </c>
      <c r="AU135" s="346"/>
    </row>
    <row r="136" spans="1:47" ht="15" customHeight="1">
      <c r="A136" s="8"/>
      <c r="B136" s="9"/>
      <c r="C136" s="53"/>
      <c r="D136" s="126"/>
      <c r="E136" s="126"/>
      <c r="F136" s="31"/>
      <c r="G136" s="10"/>
      <c r="H136" s="11"/>
      <c r="I136" s="6"/>
      <c r="J136" s="53"/>
      <c r="K136" s="126"/>
      <c r="L136" s="126"/>
      <c r="M136" s="31"/>
      <c r="N136" s="10"/>
      <c r="O136" s="11"/>
      <c r="P136" s="6"/>
      <c r="Q136" s="53"/>
      <c r="R136" s="126"/>
      <c r="S136" s="126"/>
      <c r="T136" s="31"/>
      <c r="U136" s="10"/>
      <c r="V136" s="6"/>
      <c r="W136" s="11"/>
      <c r="X136" s="53"/>
      <c r="Y136" s="126"/>
      <c r="Z136" s="31"/>
      <c r="AA136" s="10"/>
      <c r="AB136" s="11"/>
      <c r="AC136" s="11"/>
      <c r="AD136" s="53"/>
      <c r="AE136" s="126"/>
      <c r="AF136" s="255"/>
      <c r="AG136" s="13"/>
      <c r="AH136" s="13"/>
      <c r="AI136" s="11"/>
      <c r="AJ136" s="74"/>
      <c r="AK136" s="126"/>
      <c r="AL136" s="118"/>
      <c r="AM136" s="11"/>
      <c r="AN136" s="11"/>
      <c r="AO136" s="11"/>
      <c r="AP136" s="6"/>
      <c r="AQ136" s="67" t="s">
        <v>398</v>
      </c>
      <c r="AR136" s="63"/>
      <c r="AS136" s="50" t="s">
        <v>756</v>
      </c>
      <c r="AT136" s="169"/>
      <c r="AU136" s="346"/>
    </row>
    <row r="137" spans="1:47" ht="15" customHeight="1">
      <c r="A137" s="8"/>
      <c r="B137" s="16"/>
      <c r="C137" s="56"/>
      <c r="D137" s="127"/>
      <c r="E137" s="127"/>
      <c r="F137" s="384"/>
      <c r="G137" s="17"/>
      <c r="H137" s="19"/>
      <c r="I137" s="18"/>
      <c r="J137" s="56"/>
      <c r="K137" s="127"/>
      <c r="L137" s="127"/>
      <c r="M137" s="384"/>
      <c r="N137" s="17"/>
      <c r="O137" s="19"/>
      <c r="P137" s="18"/>
      <c r="Q137" s="56"/>
      <c r="R137" s="127"/>
      <c r="S137" s="127"/>
      <c r="T137" s="384"/>
      <c r="U137" s="17"/>
      <c r="V137" s="18"/>
      <c r="W137" s="19"/>
      <c r="X137" s="56"/>
      <c r="Y137" s="127"/>
      <c r="Z137" s="384"/>
      <c r="AA137" s="17"/>
      <c r="AB137" s="19"/>
      <c r="AC137" s="19"/>
      <c r="AD137" s="56"/>
      <c r="AE137" s="127"/>
      <c r="AF137" s="597"/>
      <c r="AG137" s="21"/>
      <c r="AH137" s="21"/>
      <c r="AI137" s="19"/>
      <c r="AJ137" s="199"/>
      <c r="AK137" s="127"/>
      <c r="AL137" s="384"/>
      <c r="AM137" s="19"/>
      <c r="AN137" s="19"/>
      <c r="AO137" s="19"/>
      <c r="AP137" s="18"/>
      <c r="AQ137" s="93" t="s">
        <v>696</v>
      </c>
      <c r="AR137" s="64"/>
      <c r="AS137" s="51" t="s">
        <v>757</v>
      </c>
      <c r="AT137" s="170"/>
      <c r="AU137" s="346"/>
    </row>
    <row r="138" spans="1:46" ht="12.75">
      <c r="A138" s="46"/>
      <c r="B138" s="22"/>
      <c r="C138" s="22"/>
      <c r="D138" s="1010"/>
      <c r="E138" s="1010"/>
      <c r="F138" s="107"/>
      <c r="G138" s="22"/>
      <c r="H138" s="6"/>
      <c r="I138" s="22"/>
      <c r="J138" s="22"/>
      <c r="K138" s="126"/>
      <c r="L138" s="126"/>
      <c r="M138" s="39"/>
      <c r="N138" s="22"/>
      <c r="O138" s="6"/>
      <c r="P138" s="22"/>
      <c r="Q138" s="22"/>
      <c r="R138" s="126"/>
      <c r="S138" s="126"/>
      <c r="T138" s="39"/>
      <c r="U138" s="22"/>
      <c r="V138" s="6"/>
      <c r="W138" s="22"/>
      <c r="X138" s="22"/>
      <c r="Y138" s="126"/>
      <c r="Z138" s="31"/>
      <c r="AA138" s="22"/>
      <c r="AB138" s="6"/>
      <c r="AC138" s="22"/>
      <c r="AD138" s="22"/>
      <c r="AE138" s="126"/>
      <c r="AF138" s="39"/>
      <c r="AG138" s="22"/>
      <c r="AH138" s="22"/>
      <c r="AI138" s="22"/>
      <c r="AJ138" s="70"/>
      <c r="AK138" s="126"/>
      <c r="AL138" s="39"/>
      <c r="AO138" s="22"/>
      <c r="AP138" s="22"/>
      <c r="AQ138" s="22"/>
      <c r="AR138" s="22"/>
      <c r="AS138" s="22"/>
      <c r="AT138" s="24"/>
    </row>
    <row r="139" spans="1:46" ht="14.25" customHeight="1">
      <c r="A139" s="952" t="s">
        <v>549</v>
      </c>
      <c r="B139" s="31"/>
      <c r="C139" s="117"/>
      <c r="D139" s="1267"/>
      <c r="E139" s="1267"/>
      <c r="F139" s="107"/>
      <c r="H139" s="40"/>
      <c r="I139" s="14"/>
      <c r="J139" s="6"/>
      <c r="K139" s="292"/>
      <c r="L139" s="292"/>
      <c r="M139" s="955" t="s">
        <v>550</v>
      </c>
      <c r="N139" s="22"/>
      <c r="O139" s="22"/>
      <c r="P139" s="40"/>
      <c r="Q139" s="22"/>
      <c r="R139" s="6"/>
      <c r="S139" s="6"/>
      <c r="T139" s="39"/>
      <c r="U139" s="953" t="s">
        <v>602</v>
      </c>
      <c r="V139" s="22"/>
      <c r="W139" s="40"/>
      <c r="X139" s="22"/>
      <c r="Y139" s="6"/>
      <c r="Z139" s="31"/>
      <c r="AA139" s="44"/>
      <c r="AB139" s="39"/>
      <c r="AC139" s="58"/>
      <c r="AD139" s="22"/>
      <c r="AE139" s="31"/>
      <c r="AF139" s="39"/>
      <c r="AG139" s="58"/>
      <c r="AH139" s="22"/>
      <c r="AI139" s="58"/>
      <c r="AJ139" s="156"/>
      <c r="AK139" s="31"/>
      <c r="AL139" s="31"/>
      <c r="AM139" s="44"/>
      <c r="AN139" s="4"/>
      <c r="AO139" s="44"/>
      <c r="AP139" s="4"/>
      <c r="AQ139" s="109"/>
      <c r="AS139" s="1909" t="s">
        <v>95</v>
      </c>
      <c r="AT139" s="1910"/>
    </row>
    <row r="140" spans="1:46" ht="13.5" thickBot="1">
      <c r="A140" s="47"/>
      <c r="B140" s="7"/>
      <c r="C140" s="7"/>
      <c r="D140" s="1268"/>
      <c r="E140" s="1268"/>
      <c r="F140" s="846"/>
      <c r="G140" s="7"/>
      <c r="H140" s="5"/>
      <c r="I140" s="7"/>
      <c r="J140" s="7"/>
      <c r="K140" s="131"/>
      <c r="L140" s="131"/>
      <c r="M140" s="26"/>
      <c r="N140" s="7"/>
      <c r="O140" s="5"/>
      <c r="P140" s="7"/>
      <c r="Q140" s="7"/>
      <c r="R140" s="131"/>
      <c r="S140" s="131"/>
      <c r="T140" s="26"/>
      <c r="U140" s="7"/>
      <c r="V140" s="5"/>
      <c r="W140" s="7"/>
      <c r="X140" s="7"/>
      <c r="Y140" s="131"/>
      <c r="Z140" s="738"/>
      <c r="AA140" s="7"/>
      <c r="AB140" s="5"/>
      <c r="AC140" s="7"/>
      <c r="AD140" s="7"/>
      <c r="AE140" s="131"/>
      <c r="AF140" s="26"/>
      <c r="AG140" s="7"/>
      <c r="AH140" s="7"/>
      <c r="AI140" s="7"/>
      <c r="AJ140" s="71"/>
      <c r="AK140" s="131"/>
      <c r="AL140" s="26"/>
      <c r="AM140" s="7"/>
      <c r="AN140" s="5"/>
      <c r="AO140" s="7"/>
      <c r="AP140" s="7"/>
      <c r="AQ140" s="7"/>
      <c r="AR140" s="7"/>
      <c r="AS140" s="7"/>
      <c r="AT140" s="25"/>
    </row>
    <row r="141" ht="13.5" thickTop="1">
      <c r="AO141" s="22"/>
    </row>
    <row r="142" spans="10:42" ht="12.75">
      <c r="J142" s="109"/>
      <c r="K142" s="228"/>
      <c r="L142" s="228"/>
      <c r="M142" s="348"/>
      <c r="N142" s="109"/>
      <c r="O142" s="110"/>
      <c r="P142" s="109"/>
      <c r="Q142" s="109"/>
      <c r="R142" s="228"/>
      <c r="S142" s="228"/>
      <c r="T142" s="348"/>
      <c r="U142" s="109"/>
      <c r="V142" s="110"/>
      <c r="W142" s="109"/>
      <c r="X142" s="109"/>
      <c r="Y142" s="118"/>
      <c r="Z142" s="31"/>
      <c r="AA142" s="39"/>
      <c r="AB142" s="138"/>
      <c r="AC142" s="39"/>
      <c r="AD142" s="140"/>
      <c r="AE142" s="228"/>
      <c r="AF142" s="348"/>
      <c r="AG142" s="109"/>
      <c r="AH142" s="109"/>
      <c r="AI142" s="4"/>
      <c r="AK142" s="126"/>
      <c r="AL142" s="31"/>
      <c r="AM142" s="40"/>
      <c r="AN142" s="6"/>
      <c r="AO142" s="6"/>
      <c r="AP142" s="6"/>
    </row>
    <row r="143" spans="10:36" ht="12.75">
      <c r="J143" s="109"/>
      <c r="K143" s="228"/>
      <c r="L143" s="228"/>
      <c r="M143" s="348"/>
      <c r="N143" s="109"/>
      <c r="O143" s="110"/>
      <c r="P143" s="109"/>
      <c r="Q143" s="109"/>
      <c r="R143" s="228"/>
      <c r="S143" s="228"/>
      <c r="T143" s="348"/>
      <c r="U143" s="109"/>
      <c r="V143" s="110"/>
      <c r="W143" s="109"/>
      <c r="X143" s="109"/>
      <c r="Y143" s="228"/>
      <c r="AB143" s="58"/>
      <c r="AC143" s="22"/>
      <c r="AD143" s="58"/>
      <c r="AE143" s="31"/>
      <c r="AF143" s="39"/>
      <c r="AG143" s="31"/>
      <c r="AH143" s="44"/>
      <c r="AI143" s="4"/>
      <c r="AJ143" s="109"/>
    </row>
    <row r="144" spans="8:38" ht="12.75">
      <c r="H144" s="4"/>
      <c r="I144" s="39"/>
      <c r="J144" s="22"/>
      <c r="K144" s="126"/>
      <c r="L144" s="126"/>
      <c r="M144" s="39"/>
      <c r="N144" s="22"/>
      <c r="O144" s="6"/>
      <c r="P144" s="22"/>
      <c r="Q144" s="140"/>
      <c r="R144" s="126"/>
      <c r="S144" s="126"/>
      <c r="T144" s="39"/>
      <c r="V144" s="110"/>
      <c r="W144" s="109"/>
      <c r="X144" s="109"/>
      <c r="Y144" s="228"/>
      <c r="AD144" s="109"/>
      <c r="AE144" s="228"/>
      <c r="AF144" s="118"/>
      <c r="AG144" s="109"/>
      <c r="AH144" s="109"/>
      <c r="AI144" s="109"/>
      <c r="AJ144" s="109"/>
      <c r="AK144" s="228"/>
      <c r="AL144" s="118"/>
    </row>
    <row r="145" spans="13:38" ht="12.75">
      <c r="M145" s="118"/>
      <c r="T145" s="118"/>
      <c r="AF145" s="118"/>
      <c r="AL145" s="118"/>
    </row>
    <row r="146" spans="21:33" ht="12.75">
      <c r="U146" s="58"/>
      <c r="V146" s="115"/>
      <c r="W146" s="31"/>
      <c r="X146" s="117"/>
      <c r="Y146" s="118"/>
      <c r="Z146" s="31"/>
      <c r="AA146" s="39"/>
      <c r="AB146" s="58"/>
      <c r="AC146" s="22"/>
      <c r="AD146" s="58"/>
      <c r="AE146" s="31"/>
      <c r="AF146" s="39"/>
      <c r="AG146" s="31"/>
    </row>
    <row r="149" spans="8:20" ht="12.75">
      <c r="H149" s="58"/>
      <c r="I149" s="115"/>
      <c r="J149" s="31"/>
      <c r="K149" s="129"/>
      <c r="L149" s="129"/>
      <c r="M149" s="39"/>
      <c r="N149" s="39"/>
      <c r="O149" s="31"/>
      <c r="P149" s="44"/>
      <c r="Q149" s="6"/>
      <c r="R149" s="126"/>
      <c r="S149" s="126"/>
      <c r="T149" s="4"/>
    </row>
    <row r="172" spans="38:41" ht="12.75">
      <c r="AL172" s="1335"/>
      <c r="AM172" s="23"/>
      <c r="AN172" s="96"/>
      <c r="AO172" s="334"/>
    </row>
    <row r="173" spans="1:43" ht="13.5" thickBot="1">
      <c r="A173" s="779"/>
      <c r="B173" s="779"/>
      <c r="C173" s="779"/>
      <c r="F173" s="847"/>
      <c r="G173" s="779"/>
      <c r="H173" s="782"/>
      <c r="I173" s="782"/>
      <c r="J173" s="782"/>
      <c r="K173" s="780"/>
      <c r="L173" s="780"/>
      <c r="M173" s="782"/>
      <c r="N173" s="780"/>
      <c r="O173" s="782"/>
      <c r="P173" s="782"/>
      <c r="Q173" s="782"/>
      <c r="R173" s="780"/>
      <c r="S173" s="780"/>
      <c r="T173" s="782"/>
      <c r="U173" s="780"/>
      <c r="V173" s="782"/>
      <c r="W173" s="782"/>
      <c r="X173" s="782"/>
      <c r="Y173" s="780"/>
      <c r="Z173" s="782"/>
      <c r="AA173" s="780"/>
      <c r="AB173" s="782"/>
      <c r="AC173" s="782"/>
      <c r="AD173" s="782"/>
      <c r="AE173" s="780"/>
      <c r="AF173" s="781"/>
      <c r="AG173" s="779"/>
      <c r="AH173" s="779"/>
      <c r="AI173" s="779"/>
      <c r="AJ173" s="829" t="s">
        <v>492</v>
      </c>
      <c r="AK173" s="780"/>
      <c r="AL173" s="1336"/>
      <c r="AM173" s="830"/>
      <c r="AN173" s="831"/>
      <c r="AO173" s="832"/>
      <c r="AP173" s="829"/>
      <c r="AQ173" s="779"/>
    </row>
    <row r="174" spans="1:43" ht="12.75">
      <c r="A174" s="3"/>
      <c r="B174" s="3"/>
      <c r="C174" s="3"/>
      <c r="F174" s="842">
        <f aca="true" t="shared" si="1" ref="F174:F180">COUNTIF($D$5:$D$169,G174)</f>
        <v>1</v>
      </c>
      <c r="G174" s="3" t="s">
        <v>126</v>
      </c>
      <c r="I174" s="3"/>
      <c r="J174" s="223"/>
      <c r="M174" s="118">
        <f aca="true" t="shared" si="2" ref="M174:M180">COUNTIF($K$5:$K$169,N174)</f>
        <v>0</v>
      </c>
      <c r="N174" s="3" t="s">
        <v>126</v>
      </c>
      <c r="P174" s="3"/>
      <c r="Q174" s="3"/>
      <c r="T174" s="797">
        <f aca="true" t="shared" si="3" ref="T174:T180">COUNTIF($R$5:$R$169,U174)</f>
        <v>1</v>
      </c>
      <c r="U174" s="221" t="s">
        <v>126</v>
      </c>
      <c r="V174" s="221"/>
      <c r="W174" s="221"/>
      <c r="X174" s="60"/>
      <c r="Z174" s="118">
        <f aca="true" t="shared" si="4" ref="Z174:Z180">COUNTIF($Y$5:$Y$169,AA174)</f>
        <v>1</v>
      </c>
      <c r="AA174" s="3" t="s">
        <v>126</v>
      </c>
      <c r="AC174" s="3"/>
      <c r="AD174" s="3"/>
      <c r="AF174" s="118">
        <f aca="true" t="shared" si="5" ref="AF174:AF180">COUNTIF($AE$5:$AE$169,AG174)</f>
        <v>2</v>
      </c>
      <c r="AG174" s="3" t="s">
        <v>126</v>
      </c>
      <c r="AH174" s="3"/>
      <c r="AI174" s="3"/>
      <c r="AJ174" s="828">
        <f aca="true" t="shared" si="6" ref="AJ174:AJ180">F174+M174+T174+Z174+AF174</f>
        <v>5</v>
      </c>
      <c r="AL174" s="993">
        <f aca="true" t="shared" si="7" ref="AL174:AL180">COUNTIF($AK$5:$AK$169,AM174)</f>
        <v>0</v>
      </c>
      <c r="AM174" s="6" t="s">
        <v>126</v>
      </c>
      <c r="AN174" s="6"/>
      <c r="AO174" s="13"/>
      <c r="AP174" s="118">
        <f aca="true" t="shared" si="8" ref="AP174:AP180">F174+M174+T174+Z174+AF174+AL174</f>
        <v>5</v>
      </c>
      <c r="AQ174" s="3"/>
    </row>
    <row r="175" spans="1:43" ht="12.75">
      <c r="A175" s="3"/>
      <c r="B175" s="3"/>
      <c r="C175" s="3"/>
      <c r="F175" s="842">
        <f t="shared" si="1"/>
        <v>0</v>
      </c>
      <c r="G175" s="3" t="s">
        <v>109</v>
      </c>
      <c r="I175" s="3"/>
      <c r="J175" s="223"/>
      <c r="M175" s="118">
        <f t="shared" si="2"/>
        <v>0</v>
      </c>
      <c r="N175" s="3" t="s">
        <v>109</v>
      </c>
      <c r="P175" s="3"/>
      <c r="Q175" s="3"/>
      <c r="T175" s="787">
        <f t="shared" si="3"/>
        <v>5</v>
      </c>
      <c r="U175" s="6" t="s">
        <v>109</v>
      </c>
      <c r="V175" s="6"/>
      <c r="W175" s="6"/>
      <c r="X175" s="50"/>
      <c r="Z175" s="118">
        <f t="shared" si="4"/>
        <v>0</v>
      </c>
      <c r="AA175" s="3" t="s">
        <v>109</v>
      </c>
      <c r="AC175" s="3"/>
      <c r="AD175" s="3"/>
      <c r="AF175" s="118">
        <f t="shared" si="5"/>
        <v>0</v>
      </c>
      <c r="AG175" s="3" t="s">
        <v>109</v>
      </c>
      <c r="AH175" s="3"/>
      <c r="AI175" s="3"/>
      <c r="AJ175" s="828">
        <f t="shared" si="6"/>
        <v>5</v>
      </c>
      <c r="AL175" s="993">
        <f t="shared" si="7"/>
        <v>0</v>
      </c>
      <c r="AM175" s="6" t="s">
        <v>109</v>
      </c>
      <c r="AN175" s="6"/>
      <c r="AO175" s="13"/>
      <c r="AP175" s="118">
        <f t="shared" si="8"/>
        <v>5</v>
      </c>
      <c r="AQ175" s="3"/>
    </row>
    <row r="176" spans="1:43" ht="12.75">
      <c r="A176" s="3"/>
      <c r="B176" s="3"/>
      <c r="C176" s="3"/>
      <c r="F176" s="842">
        <f t="shared" si="1"/>
        <v>0</v>
      </c>
      <c r="G176" s="3" t="s">
        <v>112</v>
      </c>
      <c r="I176" s="3"/>
      <c r="J176" s="223"/>
      <c r="M176" s="118">
        <f t="shared" si="2"/>
        <v>2</v>
      </c>
      <c r="N176" s="3" t="s">
        <v>112</v>
      </c>
      <c r="P176" s="3"/>
      <c r="Q176" s="3"/>
      <c r="T176" s="787">
        <f t="shared" si="3"/>
        <v>0</v>
      </c>
      <c r="U176" s="6" t="s">
        <v>112</v>
      </c>
      <c r="V176" s="6"/>
      <c r="W176" s="6"/>
      <c r="X176" s="50"/>
      <c r="Z176" s="118">
        <f t="shared" si="4"/>
        <v>2</v>
      </c>
      <c r="AA176" s="3" t="s">
        <v>112</v>
      </c>
      <c r="AC176" s="3"/>
      <c r="AD176" s="3"/>
      <c r="AF176" s="118">
        <f t="shared" si="5"/>
        <v>0</v>
      </c>
      <c r="AG176" s="3" t="s">
        <v>112</v>
      </c>
      <c r="AH176" s="3"/>
      <c r="AI176" s="3"/>
      <c r="AJ176" s="828">
        <f t="shared" si="6"/>
        <v>4</v>
      </c>
      <c r="AL176" s="993">
        <f t="shared" si="7"/>
        <v>0</v>
      </c>
      <c r="AM176" s="6" t="s">
        <v>112</v>
      </c>
      <c r="AN176" s="6"/>
      <c r="AO176" s="13"/>
      <c r="AP176" s="118">
        <f t="shared" si="8"/>
        <v>4</v>
      </c>
      <c r="AQ176" s="3"/>
    </row>
    <row r="177" spans="1:43" ht="12.75">
      <c r="A177" s="3"/>
      <c r="B177" s="3"/>
      <c r="C177" s="3"/>
      <c r="F177" s="842">
        <f t="shared" si="1"/>
        <v>0</v>
      </c>
      <c r="G177" s="3" t="s">
        <v>115</v>
      </c>
      <c r="I177" s="3"/>
      <c r="J177" s="223"/>
      <c r="M177" s="118">
        <f t="shared" si="2"/>
        <v>0</v>
      </c>
      <c r="N177" s="3" t="s">
        <v>115</v>
      </c>
      <c r="P177" s="3"/>
      <c r="Q177" s="3"/>
      <c r="T177" s="787">
        <f t="shared" si="3"/>
        <v>4</v>
      </c>
      <c r="U177" s="6" t="s">
        <v>115</v>
      </c>
      <c r="V177" s="6"/>
      <c r="W177" s="6"/>
      <c r="X177" s="50"/>
      <c r="Z177" s="118">
        <f t="shared" si="4"/>
        <v>0</v>
      </c>
      <c r="AA177" s="3" t="s">
        <v>115</v>
      </c>
      <c r="AC177" s="3"/>
      <c r="AD177" s="3"/>
      <c r="AF177" s="118">
        <f t="shared" si="5"/>
        <v>0</v>
      </c>
      <c r="AG177" s="3" t="s">
        <v>115</v>
      </c>
      <c r="AH177" s="3"/>
      <c r="AI177" s="3"/>
      <c r="AJ177" s="828">
        <f t="shared" si="6"/>
        <v>4</v>
      </c>
      <c r="AL177" s="993">
        <f t="shared" si="7"/>
        <v>0</v>
      </c>
      <c r="AM177" s="6" t="s">
        <v>115</v>
      </c>
      <c r="AN177" s="6"/>
      <c r="AO177" s="13"/>
      <c r="AP177" s="118">
        <f t="shared" si="8"/>
        <v>4</v>
      </c>
      <c r="AQ177" s="3"/>
    </row>
    <row r="178" spans="1:43" ht="12.75">
      <c r="A178" s="3"/>
      <c r="B178" s="3"/>
      <c r="C178" s="3"/>
      <c r="F178" s="842">
        <f t="shared" si="1"/>
        <v>4</v>
      </c>
      <c r="G178" s="3" t="s">
        <v>117</v>
      </c>
      <c r="I178" s="3"/>
      <c r="J178" s="223"/>
      <c r="M178" s="118">
        <f t="shared" si="2"/>
        <v>1</v>
      </c>
      <c r="N178" s="3" t="s">
        <v>117</v>
      </c>
      <c r="P178" s="3"/>
      <c r="Q178" s="3"/>
      <c r="T178" s="787">
        <f t="shared" si="3"/>
        <v>0</v>
      </c>
      <c r="U178" s="6" t="s">
        <v>117</v>
      </c>
      <c r="V178" s="6"/>
      <c r="W178" s="6"/>
      <c r="X178" s="50"/>
      <c r="Z178" s="118">
        <f t="shared" si="4"/>
        <v>3</v>
      </c>
      <c r="AA178" s="3" t="s">
        <v>117</v>
      </c>
      <c r="AC178" s="3"/>
      <c r="AD178" s="3"/>
      <c r="AF178" s="118">
        <f t="shared" si="5"/>
        <v>0</v>
      </c>
      <c r="AG178" s="3" t="s">
        <v>117</v>
      </c>
      <c r="AH178" s="3"/>
      <c r="AI178" s="3"/>
      <c r="AJ178" s="828">
        <f t="shared" si="6"/>
        <v>8</v>
      </c>
      <c r="AL178" s="993">
        <f t="shared" si="7"/>
        <v>0</v>
      </c>
      <c r="AM178" s="6" t="s">
        <v>117</v>
      </c>
      <c r="AN178" s="6"/>
      <c r="AO178" s="13"/>
      <c r="AP178" s="118">
        <f t="shared" si="8"/>
        <v>8</v>
      </c>
      <c r="AQ178" s="3"/>
    </row>
    <row r="179" spans="1:43" ht="12.75">
      <c r="A179" s="3"/>
      <c r="B179" s="3"/>
      <c r="C179" s="3"/>
      <c r="F179" s="842">
        <f t="shared" si="1"/>
        <v>1</v>
      </c>
      <c r="G179" s="3" t="s">
        <v>119</v>
      </c>
      <c r="I179" s="3"/>
      <c r="J179" s="223"/>
      <c r="M179" s="118">
        <f t="shared" si="2"/>
        <v>4</v>
      </c>
      <c r="N179" s="3" t="s">
        <v>119</v>
      </c>
      <c r="P179" s="3"/>
      <c r="Q179" s="3"/>
      <c r="T179" s="787">
        <f t="shared" si="3"/>
        <v>3</v>
      </c>
      <c r="U179" s="6" t="s">
        <v>119</v>
      </c>
      <c r="V179" s="6"/>
      <c r="W179" s="6"/>
      <c r="X179" s="50"/>
      <c r="Z179" s="118">
        <f t="shared" si="4"/>
        <v>0</v>
      </c>
      <c r="AA179" s="3" t="s">
        <v>119</v>
      </c>
      <c r="AC179" s="3"/>
      <c r="AD179" s="3"/>
      <c r="AF179" s="118">
        <f t="shared" si="5"/>
        <v>0</v>
      </c>
      <c r="AG179" s="3" t="s">
        <v>119</v>
      </c>
      <c r="AH179" s="3"/>
      <c r="AI179" s="3"/>
      <c r="AJ179" s="828">
        <f t="shared" si="6"/>
        <v>8</v>
      </c>
      <c r="AL179" s="993">
        <f t="shared" si="7"/>
        <v>0</v>
      </c>
      <c r="AM179" s="6" t="s">
        <v>119</v>
      </c>
      <c r="AN179" s="6"/>
      <c r="AO179" s="13"/>
      <c r="AP179" s="118">
        <f t="shared" si="8"/>
        <v>8</v>
      </c>
      <c r="AQ179" s="3"/>
    </row>
    <row r="180" spans="1:43" ht="12.75">
      <c r="A180" s="3"/>
      <c r="B180" s="3"/>
      <c r="C180" s="3"/>
      <c r="F180" s="842">
        <f t="shared" si="1"/>
        <v>4</v>
      </c>
      <c r="G180" s="3" t="s">
        <v>123</v>
      </c>
      <c r="I180" s="3"/>
      <c r="J180" s="223"/>
      <c r="M180" s="118">
        <f t="shared" si="2"/>
        <v>0</v>
      </c>
      <c r="N180" s="3" t="s">
        <v>123</v>
      </c>
      <c r="P180" s="3"/>
      <c r="Q180" s="3"/>
      <c r="T180" s="787">
        <f t="shared" si="3"/>
        <v>0</v>
      </c>
      <c r="U180" s="6" t="s">
        <v>123</v>
      </c>
      <c r="V180" s="6"/>
      <c r="W180" s="6"/>
      <c r="X180" s="50"/>
      <c r="Z180" s="118">
        <f t="shared" si="4"/>
        <v>0</v>
      </c>
      <c r="AA180" s="3" t="s">
        <v>123</v>
      </c>
      <c r="AC180" s="3"/>
      <c r="AD180" s="3"/>
      <c r="AF180" s="118">
        <f t="shared" si="5"/>
        <v>0</v>
      </c>
      <c r="AG180" s="3" t="s">
        <v>123</v>
      </c>
      <c r="AH180" s="3"/>
      <c r="AI180" s="3"/>
      <c r="AJ180" s="828">
        <f t="shared" si="6"/>
        <v>4</v>
      </c>
      <c r="AL180" s="1337">
        <f t="shared" si="7"/>
        <v>3</v>
      </c>
      <c r="AM180" s="18" t="s">
        <v>123</v>
      </c>
      <c r="AN180" s="18"/>
      <c r="AO180" s="21"/>
      <c r="AP180" s="118">
        <f t="shared" si="8"/>
        <v>7</v>
      </c>
      <c r="AQ180" s="3"/>
    </row>
    <row r="181" spans="1:43" ht="12.75">
      <c r="A181" s="3"/>
      <c r="B181" s="3"/>
      <c r="C181" s="3"/>
      <c r="G181" s="3"/>
      <c r="I181" s="3"/>
      <c r="J181" s="223"/>
      <c r="M181" s="118"/>
      <c r="N181" s="3"/>
      <c r="P181" s="3"/>
      <c r="Q181" s="3"/>
      <c r="T181" s="787"/>
      <c r="U181" s="6"/>
      <c r="V181" s="6"/>
      <c r="W181" s="6"/>
      <c r="X181" s="50"/>
      <c r="AA181" s="3"/>
      <c r="AC181" s="3"/>
      <c r="AD181" s="3"/>
      <c r="AF181" s="118"/>
      <c r="AG181" s="3"/>
      <c r="AH181" s="3"/>
      <c r="AI181" s="3"/>
      <c r="AJ181" s="3"/>
      <c r="AL181" s="118"/>
      <c r="AM181" s="3"/>
      <c r="AO181" s="3"/>
      <c r="AP181" s="828"/>
      <c r="AQ181" s="3"/>
    </row>
    <row r="182" spans="1:43" ht="12.75">
      <c r="A182" s="3"/>
      <c r="B182" s="3"/>
      <c r="C182" s="3"/>
      <c r="F182" s="848">
        <f>SUM(F174:F180)</f>
        <v>10</v>
      </c>
      <c r="G182" s="792" t="s">
        <v>267</v>
      </c>
      <c r="H182" s="792"/>
      <c r="I182" s="793"/>
      <c r="J182" s="792"/>
      <c r="K182" s="793"/>
      <c r="L182" s="793"/>
      <c r="M182" s="792">
        <f>SUM(M174:M180)</f>
        <v>7</v>
      </c>
      <c r="N182" s="792" t="s">
        <v>267</v>
      </c>
      <c r="O182" s="793"/>
      <c r="P182" s="793"/>
      <c r="Q182" s="793"/>
      <c r="R182" s="793"/>
      <c r="S182" s="793"/>
      <c r="T182" s="798">
        <f>SUM(T174:T180)</f>
        <v>13</v>
      </c>
      <c r="U182" s="799" t="s">
        <v>267</v>
      </c>
      <c r="V182" s="800"/>
      <c r="W182" s="800"/>
      <c r="X182" s="801"/>
      <c r="Y182" s="793"/>
      <c r="Z182" s="792">
        <f>SUM(Z174:Z180)</f>
        <v>6</v>
      </c>
      <c r="AA182" s="792" t="s">
        <v>267</v>
      </c>
      <c r="AB182" s="793"/>
      <c r="AC182" s="793"/>
      <c r="AD182" s="793"/>
      <c r="AE182" s="793"/>
      <c r="AF182" s="792">
        <f>SUM(AF174:AF180)</f>
        <v>2</v>
      </c>
      <c r="AG182" s="792" t="s">
        <v>267</v>
      </c>
      <c r="AH182" s="793"/>
      <c r="AI182" s="793"/>
      <c r="AJ182" s="828">
        <f>F182+M182+T182+Z182+AF182</f>
        <v>38</v>
      </c>
      <c r="AK182" s="793"/>
      <c r="AL182" s="792">
        <f>SUM(AL174:AL180)</f>
        <v>3</v>
      </c>
      <c r="AM182" s="792" t="s">
        <v>267</v>
      </c>
      <c r="AO182" s="3"/>
      <c r="AP182" s="118">
        <f>F182+M182+T182+Z182+AF182+AL182</f>
        <v>41</v>
      </c>
      <c r="AQ182" s="118" t="s">
        <v>484</v>
      </c>
    </row>
    <row r="183" spans="1:43" ht="12.75">
      <c r="A183" s="3"/>
      <c r="B183" s="3"/>
      <c r="C183" s="3"/>
      <c r="G183" s="3"/>
      <c r="I183" s="3"/>
      <c r="J183" s="3"/>
      <c r="M183" s="118"/>
      <c r="N183" s="3"/>
      <c r="P183" s="3"/>
      <c r="Q183" s="3"/>
      <c r="T183" s="787"/>
      <c r="U183" s="6"/>
      <c r="V183" s="6"/>
      <c r="W183" s="6"/>
      <c r="X183" s="50"/>
      <c r="AA183" s="3"/>
      <c r="AC183" s="3"/>
      <c r="AD183" s="3"/>
      <c r="AF183" s="118"/>
      <c r="AG183" s="3"/>
      <c r="AH183" s="3"/>
      <c r="AI183" s="3"/>
      <c r="AJ183" s="3"/>
      <c r="AL183" s="118"/>
      <c r="AM183" s="3"/>
      <c r="AO183" s="3"/>
      <c r="AP183" s="3"/>
      <c r="AQ183" s="3"/>
    </row>
    <row r="184" spans="1:43" ht="12.75">
      <c r="A184" s="3"/>
      <c r="B184" s="3"/>
      <c r="C184" s="3"/>
      <c r="G184" s="3"/>
      <c r="I184" s="3"/>
      <c r="J184" s="3"/>
      <c r="M184" s="118"/>
      <c r="N184" s="3"/>
      <c r="P184" s="3"/>
      <c r="Q184" s="3"/>
      <c r="T184" s="787"/>
      <c r="U184" s="6"/>
      <c r="V184" s="6"/>
      <c r="W184" s="6"/>
      <c r="X184" s="50"/>
      <c r="AA184" s="3"/>
      <c r="AC184" s="3"/>
      <c r="AD184" s="3"/>
      <c r="AF184" s="118"/>
      <c r="AG184" s="3"/>
      <c r="AH184" s="3"/>
      <c r="AI184" s="3"/>
      <c r="AJ184" s="3"/>
      <c r="AL184" s="118"/>
      <c r="AM184" s="3"/>
      <c r="AO184" s="3"/>
      <c r="AP184" s="3"/>
      <c r="AQ184" s="3"/>
    </row>
    <row r="185" spans="1:43" ht="12.75">
      <c r="A185" s="3"/>
      <c r="B185" s="3"/>
      <c r="C185" s="3"/>
      <c r="G185" s="3"/>
      <c r="I185" s="3"/>
      <c r="J185" s="3"/>
      <c r="M185" s="118"/>
      <c r="N185" s="3"/>
      <c r="P185" s="3"/>
      <c r="Q185" s="3"/>
      <c r="T185" s="787"/>
      <c r="U185" s="6"/>
      <c r="V185" s="6"/>
      <c r="W185" s="6"/>
      <c r="X185" s="50"/>
      <c r="AA185" s="3"/>
      <c r="AC185" s="3"/>
      <c r="AD185" s="3"/>
      <c r="AF185" s="118"/>
      <c r="AG185" s="3"/>
      <c r="AH185" s="3"/>
      <c r="AI185" s="3"/>
      <c r="AJ185" s="3"/>
      <c r="AL185" s="118"/>
      <c r="AM185" s="3"/>
      <c r="AO185" s="3"/>
      <c r="AP185" s="3"/>
      <c r="AQ185" s="3"/>
    </row>
    <row r="186" spans="1:43" ht="12.75">
      <c r="A186" s="3"/>
      <c r="B186" s="3"/>
      <c r="C186" s="3"/>
      <c r="F186" s="842">
        <f>COUNTIF($F$5:$F$169,G186)</f>
        <v>2</v>
      </c>
      <c r="G186" s="118" t="s">
        <v>481</v>
      </c>
      <c r="I186" s="3"/>
      <c r="J186" s="110"/>
      <c r="K186" s="228"/>
      <c r="L186" s="228"/>
      <c r="M186" s="118">
        <f>COUNTIF($M$5:$M$169,N186)</f>
        <v>0</v>
      </c>
      <c r="N186" s="164" t="s">
        <v>127</v>
      </c>
      <c r="O186" s="110"/>
      <c r="P186" s="110"/>
      <c r="Q186" s="110"/>
      <c r="R186" s="228"/>
      <c r="S186" s="228"/>
      <c r="T186" s="787">
        <f>COUNTIF($T$5:$T$169,U186)</f>
        <v>2</v>
      </c>
      <c r="U186" s="149" t="s">
        <v>294</v>
      </c>
      <c r="V186" s="114"/>
      <c r="W186" s="114"/>
      <c r="X186" s="145"/>
      <c r="Y186" s="228"/>
      <c r="Z186" s="118">
        <f>COUNTIF($Z$5:$Z$169,AA186)</f>
        <v>2</v>
      </c>
      <c r="AA186" s="118" t="s">
        <v>478</v>
      </c>
      <c r="AC186" s="3"/>
      <c r="AD186" s="110"/>
      <c r="AE186" s="228"/>
      <c r="AF186" s="118">
        <f>COUNTIF($AF$5:$AF$169,AG186)</f>
        <v>2</v>
      </c>
      <c r="AG186" s="164" t="s">
        <v>289</v>
      </c>
      <c r="AH186" s="110"/>
      <c r="AI186" s="110"/>
      <c r="AJ186" s="110"/>
      <c r="AK186" s="228"/>
      <c r="AL186" s="118">
        <f>COUNTIF($AL$5:$AL$169,AM186)</f>
        <v>1</v>
      </c>
      <c r="AM186" s="3" t="s">
        <v>125</v>
      </c>
      <c r="AO186" s="3"/>
      <c r="AP186" s="3"/>
      <c r="AQ186" s="3"/>
    </row>
    <row r="187" spans="1:43" ht="12.75">
      <c r="A187" s="3"/>
      <c r="B187" s="3"/>
      <c r="C187" s="3"/>
      <c r="F187" s="842">
        <f>COUNTIF($F$5:$F$169,"GREY(P)")</f>
        <v>6</v>
      </c>
      <c r="G187" s="118" t="s">
        <v>482</v>
      </c>
      <c r="I187" s="3"/>
      <c r="J187" s="3"/>
      <c r="M187" s="118">
        <f>COUNTIF($M$5:$M$169,N187)</f>
        <v>7</v>
      </c>
      <c r="N187" s="118" t="s">
        <v>432</v>
      </c>
      <c r="P187" s="3"/>
      <c r="Q187" s="3"/>
      <c r="T187" s="787">
        <f>COUNTIF($T$5:$T$169,U187)</f>
        <v>4</v>
      </c>
      <c r="U187" s="31" t="s">
        <v>295</v>
      </c>
      <c r="V187" s="6"/>
      <c r="W187" s="6"/>
      <c r="X187" s="50"/>
      <c r="Z187" s="118">
        <f>COUNTIF($Z$5:$Z$169,AA187)</f>
        <v>4</v>
      </c>
      <c r="AA187" s="118" t="s">
        <v>479</v>
      </c>
      <c r="AC187" s="3"/>
      <c r="AD187" s="3"/>
      <c r="AF187" s="118"/>
      <c r="AG187" s="3"/>
      <c r="AH187" s="3"/>
      <c r="AI187" s="3"/>
      <c r="AJ187" s="3"/>
      <c r="AL187" s="118">
        <f>COUNTIF($AL$5:$AL170,AM187)</f>
        <v>0</v>
      </c>
      <c r="AM187" s="3" t="s">
        <v>219</v>
      </c>
      <c r="AO187" s="3"/>
      <c r="AP187" s="3"/>
      <c r="AQ187" s="3"/>
    </row>
    <row r="188" spans="1:43" ht="12.75">
      <c r="A188" s="3"/>
      <c r="B188" s="3"/>
      <c r="C188" s="3"/>
      <c r="F188" s="842">
        <f>COUNTIF($F$5:$F$169,G188)</f>
        <v>0</v>
      </c>
      <c r="G188" s="118" t="s">
        <v>483</v>
      </c>
      <c r="I188" s="3"/>
      <c r="J188" s="3"/>
      <c r="M188" s="118">
        <f>COUNTIF($F$5:$F$169,N188)</f>
        <v>0</v>
      </c>
      <c r="N188" s="118" t="s">
        <v>433</v>
      </c>
      <c r="P188" s="3"/>
      <c r="Q188" s="3"/>
      <c r="T188" s="787">
        <f>COUNTIF($T$5:$T$169,U188)</f>
        <v>4</v>
      </c>
      <c r="U188" s="31" t="s">
        <v>372</v>
      </c>
      <c r="V188" s="6"/>
      <c r="W188" s="6"/>
      <c r="X188" s="50"/>
      <c r="AA188" s="3"/>
      <c r="AC188" s="3"/>
      <c r="AD188" s="3"/>
      <c r="AF188" s="118"/>
      <c r="AG188" s="3"/>
      <c r="AH188" s="3"/>
      <c r="AI188" s="3"/>
      <c r="AJ188" s="3"/>
      <c r="AL188" s="118">
        <f>COUNTIF($AL$5:$AL170,AM188)</f>
        <v>2</v>
      </c>
      <c r="AM188" s="3" t="s">
        <v>298</v>
      </c>
      <c r="AO188" s="3"/>
      <c r="AP188" s="3"/>
      <c r="AQ188" s="3"/>
    </row>
    <row r="189" spans="1:43" ht="12.75">
      <c r="A189" s="3"/>
      <c r="B189" s="3"/>
      <c r="C189" s="3"/>
      <c r="F189" s="842">
        <f>COUNTIF($F$5:$F$169,"SCOT")</f>
        <v>2</v>
      </c>
      <c r="G189" s="118" t="s">
        <v>124</v>
      </c>
      <c r="I189" s="3"/>
      <c r="J189" s="3"/>
      <c r="M189" s="118"/>
      <c r="N189" s="118"/>
      <c r="P189" s="3"/>
      <c r="Q189" s="3"/>
      <c r="T189" s="787">
        <f>COUNTIF($T$5:$T$169,U189)</f>
        <v>3</v>
      </c>
      <c r="U189" s="31" t="s">
        <v>371</v>
      </c>
      <c r="V189" s="6"/>
      <c r="W189" s="6"/>
      <c r="X189" s="50"/>
      <c r="AA189" s="3"/>
      <c r="AC189" s="3"/>
      <c r="AD189" s="3"/>
      <c r="AF189" s="118"/>
      <c r="AG189" s="3"/>
      <c r="AH189" s="3"/>
      <c r="AI189" s="3"/>
      <c r="AJ189" s="3"/>
      <c r="AL189" s="118"/>
      <c r="AM189" s="3"/>
      <c r="AO189" s="3"/>
      <c r="AP189" s="3"/>
      <c r="AQ189" s="3"/>
    </row>
    <row r="190" spans="1:43" ht="12.75">
      <c r="A190" s="3"/>
      <c r="B190" s="3"/>
      <c r="C190" s="3"/>
      <c r="G190" s="3"/>
      <c r="I190" s="3"/>
      <c r="J190" s="3"/>
      <c r="M190" s="118"/>
      <c r="N190" s="3"/>
      <c r="P190" s="3"/>
      <c r="Q190" s="3"/>
      <c r="T190" s="787">
        <f>COUNTIF($T$5:$T$169,U190)</f>
        <v>0</v>
      </c>
      <c r="U190" s="31" t="s">
        <v>531</v>
      </c>
      <c r="V190" s="6"/>
      <c r="W190" s="6"/>
      <c r="X190" s="50"/>
      <c r="AA190" s="3"/>
      <c r="AC190" s="3"/>
      <c r="AD190" s="3"/>
      <c r="AF190" s="118"/>
      <c r="AG190" s="3"/>
      <c r="AH190" s="3"/>
      <c r="AI190" s="3"/>
      <c r="AJ190" s="3"/>
      <c r="AL190" s="1338"/>
      <c r="AM190" s="121"/>
      <c r="AO190" s="3"/>
      <c r="AP190" s="3"/>
      <c r="AQ190" s="3"/>
    </row>
    <row r="191" spans="1:43" ht="12.75">
      <c r="A191" s="3"/>
      <c r="B191" s="3"/>
      <c r="C191" s="3"/>
      <c r="G191" s="3"/>
      <c r="I191" s="3"/>
      <c r="J191" s="3"/>
      <c r="M191" s="118"/>
      <c r="N191" s="3"/>
      <c r="P191" s="3"/>
      <c r="Q191" s="3"/>
      <c r="T191" s="787"/>
      <c r="U191" s="31"/>
      <c r="V191" s="6"/>
      <c r="W191" s="6"/>
      <c r="X191" s="50"/>
      <c r="AA191" s="3"/>
      <c r="AC191" s="3"/>
      <c r="AD191" s="3"/>
      <c r="AF191" s="118"/>
      <c r="AG191" s="3"/>
      <c r="AH191" s="3"/>
      <c r="AI191" s="3"/>
      <c r="AJ191" s="3"/>
      <c r="AL191" s="1338"/>
      <c r="AM191" s="121"/>
      <c r="AO191" s="3"/>
      <c r="AP191" s="3"/>
      <c r="AQ191" s="3"/>
    </row>
    <row r="192" spans="1:43" s="1" customFormat="1" ht="12.75">
      <c r="A192" s="118"/>
      <c r="B192" s="118"/>
      <c r="C192" s="118"/>
      <c r="D192" s="1269"/>
      <c r="E192" s="1269"/>
      <c r="F192" s="848">
        <f>SUM(F186:F189)</f>
        <v>10</v>
      </c>
      <c r="G192" s="792" t="s">
        <v>267</v>
      </c>
      <c r="H192" s="792"/>
      <c r="I192" s="792"/>
      <c r="J192" s="792"/>
      <c r="K192" s="792"/>
      <c r="L192" s="792"/>
      <c r="M192" s="792">
        <f>SUM(M186:M189)</f>
        <v>7</v>
      </c>
      <c r="N192" s="792" t="s">
        <v>267</v>
      </c>
      <c r="O192" s="792"/>
      <c r="P192" s="792"/>
      <c r="Q192" s="792"/>
      <c r="R192" s="792"/>
      <c r="S192" s="792"/>
      <c r="T192" s="798">
        <f>SUM(T186:T190)</f>
        <v>13</v>
      </c>
      <c r="U192" s="799" t="s">
        <v>267</v>
      </c>
      <c r="V192" s="799"/>
      <c r="W192" s="799"/>
      <c r="X192" s="802"/>
      <c r="Y192" s="792"/>
      <c r="Z192" s="792">
        <f>SUM(Z186:Z189)</f>
        <v>6</v>
      </c>
      <c r="AA192" s="792" t="s">
        <v>267</v>
      </c>
      <c r="AB192" s="792"/>
      <c r="AC192" s="792"/>
      <c r="AD192" s="792"/>
      <c r="AE192" s="792"/>
      <c r="AF192" s="792">
        <f>SUM(AF186:AF189)</f>
        <v>2</v>
      </c>
      <c r="AG192" s="792" t="s">
        <v>267</v>
      </c>
      <c r="AH192" s="792"/>
      <c r="AI192" s="792"/>
      <c r="AJ192" s="792"/>
      <c r="AK192" s="792"/>
      <c r="AL192" s="792">
        <f>SUM(AL186:AL189)</f>
        <v>3</v>
      </c>
      <c r="AM192" s="792" t="s">
        <v>267</v>
      </c>
      <c r="AN192" s="118"/>
      <c r="AO192" s="118"/>
      <c r="AP192" s="118"/>
      <c r="AQ192" s="118"/>
    </row>
    <row r="193" spans="1:43" ht="12.75">
      <c r="A193" s="3"/>
      <c r="B193" s="3"/>
      <c r="C193" s="3"/>
      <c r="G193" s="3"/>
      <c r="I193" s="3"/>
      <c r="J193" s="3"/>
      <c r="M193" s="118"/>
      <c r="N193" s="3"/>
      <c r="P193" s="3"/>
      <c r="Q193" s="3"/>
      <c r="T193" s="787"/>
      <c r="U193" s="6"/>
      <c r="V193" s="6"/>
      <c r="W193" s="6"/>
      <c r="X193" s="50"/>
      <c r="AA193" s="3"/>
      <c r="AC193" s="3"/>
      <c r="AD193" s="3"/>
      <c r="AF193" s="118"/>
      <c r="AG193" s="3"/>
      <c r="AH193" s="3"/>
      <c r="AI193" s="3"/>
      <c r="AJ193" s="3"/>
      <c r="AL193" s="1338"/>
      <c r="AM193" s="121"/>
      <c r="AO193" s="3"/>
      <c r="AP193" s="3"/>
      <c r="AQ193" s="3"/>
    </row>
    <row r="194" spans="4:39" s="118" customFormat="1" ht="12.75">
      <c r="D194" s="1269"/>
      <c r="E194" s="1269"/>
      <c r="F194" s="849">
        <f>SUM($F$182-$F$204)</f>
        <v>6</v>
      </c>
      <c r="G194" s="794" t="s">
        <v>241</v>
      </c>
      <c r="H194" s="794"/>
      <c r="I194" s="794"/>
      <c r="J194" s="794"/>
      <c r="K194" s="794"/>
      <c r="L194" s="794"/>
      <c r="M194" s="794">
        <f>SUM($M$182-$M$204)</f>
        <v>7</v>
      </c>
      <c r="N194" s="794"/>
      <c r="O194" s="794"/>
      <c r="P194" s="794"/>
      <c r="Q194" s="794"/>
      <c r="R194" s="794"/>
      <c r="S194" s="794"/>
      <c r="T194" s="803">
        <f>SUM($T$182-$T$204)</f>
        <v>13</v>
      </c>
      <c r="U194" s="767" t="s">
        <v>485</v>
      </c>
      <c r="V194" s="767"/>
      <c r="W194" s="767"/>
      <c r="X194" s="804"/>
      <c r="Y194" s="794"/>
      <c r="Z194" s="794"/>
      <c r="AA194" s="794"/>
      <c r="AB194" s="794"/>
      <c r="AC194" s="794"/>
      <c r="AD194" s="794"/>
      <c r="AE194" s="794"/>
      <c r="AF194" s="794"/>
      <c r="AG194" s="794"/>
      <c r="AH194" s="794"/>
      <c r="AI194" s="794"/>
      <c r="AJ194" s="794"/>
      <c r="AK194" s="794"/>
      <c r="AL194" s="794"/>
      <c r="AM194" s="794"/>
    </row>
    <row r="195" spans="4:37" s="118" customFormat="1" ht="13.5" thickBot="1">
      <c r="D195" s="1269"/>
      <c r="E195" s="1269"/>
      <c r="F195" s="842"/>
      <c r="K195" s="229"/>
      <c r="L195" s="229"/>
      <c r="R195" s="229"/>
      <c r="S195" s="229"/>
      <c r="T195" s="787"/>
      <c r="U195" s="31"/>
      <c r="V195" s="31"/>
      <c r="W195" s="31"/>
      <c r="X195" s="155"/>
      <c r="Y195" s="229"/>
      <c r="AE195" s="229"/>
      <c r="AJ195" s="829" t="s">
        <v>492</v>
      </c>
      <c r="AK195" s="229"/>
    </row>
    <row r="196" spans="4:39" s="118" customFormat="1" ht="12.75">
      <c r="D196" s="1269"/>
      <c r="E196" s="1269"/>
      <c r="F196" s="842">
        <f>COUNTIF($E$5:$E$169,"Mon(night)")</f>
        <v>0</v>
      </c>
      <c r="G196" s="3" t="s">
        <v>126</v>
      </c>
      <c r="K196" s="229"/>
      <c r="L196" s="229"/>
      <c r="N196" s="3" t="s">
        <v>126</v>
      </c>
      <c r="R196" s="229"/>
      <c r="S196" s="229"/>
      <c r="T196" s="787">
        <f>COUNTIF($S$5:$S$170,"Mon(night)")</f>
        <v>0</v>
      </c>
      <c r="U196" s="6" t="s">
        <v>126</v>
      </c>
      <c r="V196" s="31"/>
      <c r="W196" s="31"/>
      <c r="X196" s="31"/>
      <c r="Y196" s="805"/>
      <c r="Z196" s="806">
        <f>COUNTIF($S$5:$S$169,"Mon(sand)")</f>
        <v>0</v>
      </c>
      <c r="AA196" s="221" t="s">
        <v>126</v>
      </c>
      <c r="AB196" s="806"/>
      <c r="AC196" s="806"/>
      <c r="AD196" s="806"/>
      <c r="AE196" s="805"/>
      <c r="AF196" s="806"/>
      <c r="AG196" s="221"/>
      <c r="AH196" s="806"/>
      <c r="AI196" s="806"/>
      <c r="AJ196" s="828">
        <f aca="true" t="shared" si="9" ref="AJ196:AJ202">F196+T196</f>
        <v>0</v>
      </c>
      <c r="AK196" s="229"/>
      <c r="AM196" s="3" t="s">
        <v>126</v>
      </c>
    </row>
    <row r="197" spans="4:39" s="118" customFormat="1" ht="12.75">
      <c r="D197" s="1269"/>
      <c r="E197" s="1269"/>
      <c r="F197" s="842">
        <f>COUNTIF($E$5:$E$169,"Tue(night)")</f>
        <v>0</v>
      </c>
      <c r="G197" s="3" t="s">
        <v>109</v>
      </c>
      <c r="K197" s="229"/>
      <c r="L197" s="229"/>
      <c r="N197" s="3" t="s">
        <v>109</v>
      </c>
      <c r="R197" s="229"/>
      <c r="S197" s="229"/>
      <c r="T197" s="787">
        <f>COUNTIF($S$5:$S$169,"Tue(night)")</f>
        <v>0</v>
      </c>
      <c r="U197" s="6" t="s">
        <v>109</v>
      </c>
      <c r="V197" s="31"/>
      <c r="W197" s="31"/>
      <c r="X197" s="31"/>
      <c r="Y197" s="129"/>
      <c r="Z197" s="31">
        <f>COUNTIF($S$5:$S$169,"Tue(sand)")</f>
        <v>0</v>
      </c>
      <c r="AA197" s="6" t="s">
        <v>109</v>
      </c>
      <c r="AB197" s="31"/>
      <c r="AC197" s="31"/>
      <c r="AD197" s="31"/>
      <c r="AE197" s="129"/>
      <c r="AF197" s="31"/>
      <c r="AG197" s="6"/>
      <c r="AH197" s="31"/>
      <c r="AI197" s="31"/>
      <c r="AJ197" s="828">
        <f t="shared" si="9"/>
        <v>0</v>
      </c>
      <c r="AK197" s="229"/>
      <c r="AM197" s="3" t="s">
        <v>109</v>
      </c>
    </row>
    <row r="198" spans="4:39" s="118" customFormat="1" ht="12.75">
      <c r="D198" s="1269"/>
      <c r="E198" s="1269"/>
      <c r="F198" s="842">
        <f>COUNTIF($E$5:$E$169,"Wed(night)")</f>
        <v>0</v>
      </c>
      <c r="G198" s="3" t="s">
        <v>112</v>
      </c>
      <c r="K198" s="229"/>
      <c r="L198" s="229"/>
      <c r="N198" s="3" t="s">
        <v>112</v>
      </c>
      <c r="R198" s="229"/>
      <c r="S198" s="229"/>
      <c r="T198" s="787">
        <f>COUNTIF($S$5:$S$169,"Wed(night)")</f>
        <v>0</v>
      </c>
      <c r="U198" s="6" t="s">
        <v>112</v>
      </c>
      <c r="V198" s="31"/>
      <c r="W198" s="31"/>
      <c r="X198" s="31"/>
      <c r="Y198" s="129"/>
      <c r="Z198" s="31">
        <f>COUNTIF($S$5:$S$169,"Wed(sand)")</f>
        <v>0</v>
      </c>
      <c r="AA198" s="6" t="s">
        <v>112</v>
      </c>
      <c r="AB198" s="31"/>
      <c r="AC198" s="31"/>
      <c r="AD198" s="31"/>
      <c r="AE198" s="129"/>
      <c r="AF198" s="31"/>
      <c r="AG198" s="6"/>
      <c r="AH198" s="31"/>
      <c r="AI198" s="31"/>
      <c r="AJ198" s="828">
        <f t="shared" si="9"/>
        <v>0</v>
      </c>
      <c r="AK198" s="229"/>
      <c r="AM198" s="3" t="s">
        <v>112</v>
      </c>
    </row>
    <row r="199" spans="4:39" s="118" customFormat="1" ht="12.75">
      <c r="D199" s="1269"/>
      <c r="E199" s="1269"/>
      <c r="F199" s="842">
        <f>COUNTIF($E$5:$E$169,"Thu(night)")</f>
        <v>0</v>
      </c>
      <c r="G199" s="3" t="s">
        <v>115</v>
      </c>
      <c r="K199" s="229"/>
      <c r="L199" s="229"/>
      <c r="N199" s="3" t="s">
        <v>115</v>
      </c>
      <c r="R199" s="229"/>
      <c r="S199" s="229"/>
      <c r="T199" s="787">
        <f>COUNTIF($S$5:$S$169,"Thu(night)")</f>
        <v>0</v>
      </c>
      <c r="U199" s="6" t="s">
        <v>115</v>
      </c>
      <c r="V199" s="31"/>
      <c r="W199" s="31"/>
      <c r="X199" s="31"/>
      <c r="Y199" s="129"/>
      <c r="Z199" s="31">
        <f>COUNTIF($S$5:$S$169,"Thu(sand)")</f>
        <v>0</v>
      </c>
      <c r="AA199" s="6" t="s">
        <v>115</v>
      </c>
      <c r="AB199" s="31"/>
      <c r="AC199" s="31"/>
      <c r="AD199" s="31"/>
      <c r="AE199" s="129"/>
      <c r="AF199" s="31"/>
      <c r="AG199" s="6"/>
      <c r="AH199" s="31"/>
      <c r="AI199" s="31"/>
      <c r="AJ199" s="828">
        <f t="shared" si="9"/>
        <v>0</v>
      </c>
      <c r="AK199" s="229"/>
      <c r="AM199" s="3" t="s">
        <v>115</v>
      </c>
    </row>
    <row r="200" spans="4:39" s="118" customFormat="1" ht="12.75">
      <c r="D200" s="1269"/>
      <c r="E200" s="1269"/>
      <c r="F200" s="842">
        <f>COUNTIF($E$5:$E$169,"Fri(night)")</f>
        <v>4</v>
      </c>
      <c r="G200" s="3" t="s">
        <v>117</v>
      </c>
      <c r="K200" s="229"/>
      <c r="L200" s="229"/>
      <c r="N200" s="3" t="s">
        <v>117</v>
      </c>
      <c r="R200" s="229"/>
      <c r="S200" s="229"/>
      <c r="T200" s="787">
        <f>COUNTIF($S$5:$S$169,"Fri(night)")</f>
        <v>0</v>
      </c>
      <c r="U200" s="6" t="s">
        <v>117</v>
      </c>
      <c r="V200" s="31"/>
      <c r="W200" s="31"/>
      <c r="X200" s="31"/>
      <c r="Y200" s="129"/>
      <c r="Z200" s="31">
        <f>COUNTIF($S$5:$S$169,"Fri(sand)")</f>
        <v>0</v>
      </c>
      <c r="AA200" s="6" t="s">
        <v>117</v>
      </c>
      <c r="AB200" s="31"/>
      <c r="AC200" s="31"/>
      <c r="AD200" s="31"/>
      <c r="AE200" s="129"/>
      <c r="AF200" s="31"/>
      <c r="AG200" s="6"/>
      <c r="AH200" s="31"/>
      <c r="AI200" s="31"/>
      <c r="AJ200" s="828">
        <f t="shared" si="9"/>
        <v>4</v>
      </c>
      <c r="AK200" s="229"/>
      <c r="AM200" s="3" t="s">
        <v>117</v>
      </c>
    </row>
    <row r="201" spans="4:39" s="118" customFormat="1" ht="12.75">
      <c r="D201" s="1269"/>
      <c r="E201" s="1269"/>
      <c r="F201" s="842">
        <f>COUNTIF($E$5:$E$169,"Sat(night)")</f>
        <v>0</v>
      </c>
      <c r="G201" s="3" t="s">
        <v>119</v>
      </c>
      <c r="K201" s="229"/>
      <c r="L201" s="229"/>
      <c r="N201" s="3" t="s">
        <v>119</v>
      </c>
      <c r="R201" s="229"/>
      <c r="S201" s="229"/>
      <c r="T201" s="787">
        <f>COUNTIF($S$5:$S$169,"Sat(night)")</f>
        <v>0</v>
      </c>
      <c r="U201" s="6" t="s">
        <v>119</v>
      </c>
      <c r="V201" s="31"/>
      <c r="W201" s="31"/>
      <c r="X201" s="31"/>
      <c r="Y201" s="129"/>
      <c r="Z201" s="31">
        <f>COUNTIF($S$5:$S$169,"Sat(sand)")</f>
        <v>0</v>
      </c>
      <c r="AA201" s="6" t="s">
        <v>119</v>
      </c>
      <c r="AB201" s="31"/>
      <c r="AC201" s="31"/>
      <c r="AD201" s="31"/>
      <c r="AE201" s="129"/>
      <c r="AF201" s="31"/>
      <c r="AG201" s="6"/>
      <c r="AH201" s="31"/>
      <c r="AI201" s="31"/>
      <c r="AJ201" s="828">
        <f t="shared" si="9"/>
        <v>0</v>
      </c>
      <c r="AK201" s="229"/>
      <c r="AM201" s="3" t="s">
        <v>119</v>
      </c>
    </row>
    <row r="202" spans="4:39" s="118" customFormat="1" ht="12.75">
      <c r="D202" s="1269"/>
      <c r="E202" s="1269"/>
      <c r="F202" s="842">
        <f>COUNTIF($E$5:$E$169,"Sun(night)")</f>
        <v>0</v>
      </c>
      <c r="G202" s="3" t="s">
        <v>123</v>
      </c>
      <c r="K202" s="229"/>
      <c r="L202" s="229"/>
      <c r="N202" s="3" t="s">
        <v>123</v>
      </c>
      <c r="R202" s="229"/>
      <c r="S202" s="229"/>
      <c r="T202" s="787">
        <f>COUNTIF($S$5:$S$169,"Sun(night)")</f>
        <v>0</v>
      </c>
      <c r="U202" s="6" t="s">
        <v>123</v>
      </c>
      <c r="V202" s="31"/>
      <c r="W202" s="31"/>
      <c r="X202" s="31"/>
      <c r="Y202" s="129"/>
      <c r="Z202" s="31">
        <f>COUNTIF($S$5:$S$169,"Sun(sand)")</f>
        <v>0</v>
      </c>
      <c r="AA202" s="6" t="s">
        <v>123</v>
      </c>
      <c r="AB202" s="31"/>
      <c r="AC202" s="31"/>
      <c r="AD202" s="31"/>
      <c r="AE202" s="129"/>
      <c r="AF202" s="31"/>
      <c r="AG202" s="6"/>
      <c r="AH202" s="31"/>
      <c r="AI202" s="31"/>
      <c r="AJ202" s="828">
        <f t="shared" si="9"/>
        <v>0</v>
      </c>
      <c r="AK202" s="229"/>
      <c r="AM202" s="3" t="s">
        <v>123</v>
      </c>
    </row>
    <row r="203" spans="4:37" s="118" customFormat="1" ht="12.75">
      <c r="D203" s="1269"/>
      <c r="E203" s="1269"/>
      <c r="F203" s="842"/>
      <c r="K203" s="229"/>
      <c r="L203" s="229"/>
      <c r="R203" s="229"/>
      <c r="S203" s="229"/>
      <c r="T203" s="787"/>
      <c r="U203" s="31"/>
      <c r="V203" s="31"/>
      <c r="W203" s="31"/>
      <c r="X203" s="31"/>
      <c r="Y203" s="129"/>
      <c r="Z203" s="31"/>
      <c r="AA203" s="31"/>
      <c r="AB203" s="31"/>
      <c r="AC203" s="31"/>
      <c r="AD203" s="31"/>
      <c r="AE203" s="129"/>
      <c r="AF203" s="31"/>
      <c r="AG203" s="31"/>
      <c r="AH203" s="31"/>
      <c r="AI203" s="31"/>
      <c r="AJ203" s="155"/>
      <c r="AK203" s="229"/>
    </row>
    <row r="204" spans="4:39" s="3" customFormat="1" ht="12.75">
      <c r="D204" s="1258"/>
      <c r="E204" s="1258"/>
      <c r="F204" s="850">
        <f>COUNTIF($F$5:$F$163,"(night)")</f>
        <v>4</v>
      </c>
      <c r="G204" s="795" t="s">
        <v>242</v>
      </c>
      <c r="H204" s="795"/>
      <c r="I204" s="795"/>
      <c r="J204" s="795"/>
      <c r="K204" s="795"/>
      <c r="L204" s="795"/>
      <c r="M204" s="795">
        <f>COUNTIF($F$5:$F$163,N204)</f>
        <v>0</v>
      </c>
      <c r="N204" s="795"/>
      <c r="O204" s="795"/>
      <c r="P204" s="795"/>
      <c r="Q204" s="795"/>
      <c r="R204" s="795"/>
      <c r="S204" s="795"/>
      <c r="T204" s="807">
        <f>COUNTIF($T$5:$T$163,U204)</f>
        <v>0</v>
      </c>
      <c r="U204" s="808" t="s">
        <v>242</v>
      </c>
      <c r="V204" s="809"/>
      <c r="W204" s="809"/>
      <c r="X204" s="809"/>
      <c r="Y204" s="809"/>
      <c r="Z204" s="808">
        <f>Z196+Z197+Z198+Z199+Z200+Z201+Z202</f>
        <v>0</v>
      </c>
      <c r="AA204" s="808" t="s">
        <v>488</v>
      </c>
      <c r="AB204" s="809"/>
      <c r="AC204" s="809"/>
      <c r="AD204" s="809"/>
      <c r="AE204" s="809"/>
      <c r="AF204" s="808"/>
      <c r="AG204" s="808"/>
      <c r="AH204" s="809"/>
      <c r="AI204" s="809"/>
      <c r="AJ204" s="828">
        <f>SUM(AJ196:AJ202)</f>
        <v>4</v>
      </c>
      <c r="AK204" s="796"/>
      <c r="AL204" s="795"/>
      <c r="AM204" s="796"/>
    </row>
    <row r="205" spans="1:43" ht="12.75">
      <c r="A205" s="3"/>
      <c r="B205" s="3"/>
      <c r="C205" s="3"/>
      <c r="G205" s="3"/>
      <c r="I205" s="3"/>
      <c r="J205" s="3"/>
      <c r="M205" s="118"/>
      <c r="N205" s="3"/>
      <c r="P205" s="3"/>
      <c r="Q205" s="3"/>
      <c r="T205" s="787"/>
      <c r="U205" s="6"/>
      <c r="V205" s="6"/>
      <c r="W205" s="6"/>
      <c r="X205" s="6"/>
      <c r="Y205" s="126"/>
      <c r="Z205" s="31"/>
      <c r="AA205" s="6"/>
      <c r="AB205" s="6"/>
      <c r="AC205" s="6"/>
      <c r="AD205" s="6"/>
      <c r="AE205" s="126"/>
      <c r="AF205" s="31"/>
      <c r="AG205" s="6"/>
      <c r="AH205" s="6"/>
      <c r="AI205" s="6"/>
      <c r="AJ205" s="50"/>
      <c r="AL205" s="118"/>
      <c r="AM205" s="3"/>
      <c r="AO205" s="3"/>
      <c r="AP205" s="3"/>
      <c r="AQ205" s="3"/>
    </row>
    <row r="206" spans="1:43" ht="13.5" thickBot="1">
      <c r="A206" s="3"/>
      <c r="B206" s="3"/>
      <c r="C206" s="3"/>
      <c r="F206" s="848">
        <f>SUM(F194:F202)</f>
        <v>10</v>
      </c>
      <c r="G206" s="792" t="s">
        <v>267</v>
      </c>
      <c r="H206" s="792"/>
      <c r="I206" s="792"/>
      <c r="J206" s="792"/>
      <c r="K206" s="792"/>
      <c r="L206" s="792"/>
      <c r="M206" s="792">
        <f>SUM(M194:M202)</f>
        <v>7</v>
      </c>
      <c r="N206" s="792" t="s">
        <v>267</v>
      </c>
      <c r="O206" s="792"/>
      <c r="P206" s="792"/>
      <c r="Q206" s="792"/>
      <c r="R206" s="792"/>
      <c r="S206" s="792"/>
      <c r="T206" s="810">
        <f>SUM(T194:T202)</f>
        <v>13</v>
      </c>
      <c r="U206" s="811" t="s">
        <v>267</v>
      </c>
      <c r="V206" s="811"/>
      <c r="W206" s="811"/>
      <c r="X206" s="811"/>
      <c r="Y206" s="811"/>
      <c r="Z206" s="811">
        <f>Z204+AF204</f>
        <v>0</v>
      </c>
      <c r="AA206" s="811"/>
      <c r="AB206" s="811"/>
      <c r="AC206" s="811"/>
      <c r="AD206" s="811"/>
      <c r="AE206" s="811"/>
      <c r="AF206" s="811"/>
      <c r="AG206" s="811"/>
      <c r="AH206" s="811"/>
      <c r="AI206" s="811"/>
      <c r="AJ206" s="812"/>
      <c r="AK206" s="792"/>
      <c r="AL206" s="792"/>
      <c r="AM206" s="792"/>
      <c r="AO206" s="3"/>
      <c r="AP206" s="118"/>
      <c r="AQ206" s="118"/>
    </row>
    <row r="207" spans="1:43" ht="12.75">
      <c r="A207" s="3"/>
      <c r="B207" s="3"/>
      <c r="C207" s="3"/>
      <c r="G207" s="3"/>
      <c r="I207" s="3"/>
      <c r="J207" s="3"/>
      <c r="M207" s="118"/>
      <c r="N207" s="3"/>
      <c r="P207" s="3"/>
      <c r="Q207" s="3"/>
      <c r="T207" s="118"/>
      <c r="U207" s="3"/>
      <c r="W207" s="3"/>
      <c r="X207" s="3"/>
      <c r="AA207" s="3"/>
      <c r="AC207" s="3"/>
      <c r="AD207" s="3"/>
      <c r="AF207" s="118"/>
      <c r="AG207" s="3"/>
      <c r="AH207" s="3"/>
      <c r="AI207" s="3"/>
      <c r="AJ207" s="3"/>
      <c r="AL207" s="118"/>
      <c r="AM207" s="3"/>
      <c r="AO207" s="3"/>
      <c r="AP207" s="3"/>
      <c r="AQ207" s="3"/>
    </row>
    <row r="208" spans="1:43" ht="12.75">
      <c r="A208" s="3"/>
      <c r="B208" s="3"/>
      <c r="C208" s="3"/>
      <c r="G208" s="3"/>
      <c r="I208" s="3"/>
      <c r="J208" s="3"/>
      <c r="M208" s="118"/>
      <c r="N208" s="3"/>
      <c r="P208" s="3"/>
      <c r="Q208" s="3"/>
      <c r="T208" s="118"/>
      <c r="U208" s="3"/>
      <c r="W208" s="3"/>
      <c r="X208" s="3"/>
      <c r="AA208" s="3"/>
      <c r="AC208" s="3"/>
      <c r="AD208" s="3"/>
      <c r="AF208" s="118"/>
      <c r="AG208" s="3"/>
      <c r="AH208" s="3"/>
      <c r="AI208" s="3"/>
      <c r="AJ208" s="3"/>
      <c r="AL208" s="118"/>
      <c r="AM208" s="3"/>
      <c r="AO208" s="3"/>
      <c r="AP208" s="3"/>
      <c r="AQ208" s="3"/>
    </row>
    <row r="209" spans="1:43" ht="12.75">
      <c r="A209" s="3"/>
      <c r="B209" s="3"/>
      <c r="C209" s="3"/>
      <c r="G209" s="3"/>
      <c r="I209" s="3"/>
      <c r="J209" s="3"/>
      <c r="M209" s="118"/>
      <c r="N209" s="3"/>
      <c r="P209" s="3"/>
      <c r="Q209" s="3"/>
      <c r="T209" s="118"/>
      <c r="U209" s="3"/>
      <c r="W209" s="3"/>
      <c r="X209" s="3"/>
      <c r="AA209" s="3"/>
      <c r="AC209" s="3"/>
      <c r="AD209" s="3"/>
      <c r="AF209" s="118"/>
      <c r="AG209" s="3"/>
      <c r="AH209" s="3"/>
      <c r="AI209" s="3"/>
      <c r="AJ209" s="3"/>
      <c r="AL209" s="118"/>
      <c r="AM209" s="3"/>
      <c r="AO209" s="3"/>
      <c r="AP209" s="3"/>
      <c r="AQ209" s="3"/>
    </row>
    <row r="210" spans="1:43" ht="12.75">
      <c r="A210" s="3"/>
      <c r="B210" s="3"/>
      <c r="C210" s="3"/>
      <c r="G210" s="3"/>
      <c r="I210" s="3"/>
      <c r="J210" s="3"/>
      <c r="M210" s="118"/>
      <c r="N210" s="3"/>
      <c r="P210" s="3"/>
      <c r="Q210" s="3"/>
      <c r="T210" s="118"/>
      <c r="U210" s="3"/>
      <c r="W210" s="3"/>
      <c r="X210" s="3"/>
      <c r="AA210" s="3"/>
      <c r="AC210" s="3"/>
      <c r="AD210" s="3"/>
      <c r="AF210" s="118"/>
      <c r="AG210" s="3"/>
      <c r="AH210" s="3"/>
      <c r="AI210" s="3"/>
      <c r="AJ210" s="3"/>
      <c r="AL210" s="118"/>
      <c r="AM210" s="3"/>
      <c r="AO210" s="3"/>
      <c r="AP210" s="3"/>
      <c r="AQ210" s="3"/>
    </row>
    <row r="211" spans="1:43" ht="12.75">
      <c r="A211" s="3"/>
      <c r="B211" s="3"/>
      <c r="C211" s="3"/>
      <c r="G211" s="3"/>
      <c r="I211" s="3"/>
      <c r="J211" s="3"/>
      <c r="M211" s="118"/>
      <c r="N211" s="3"/>
      <c r="P211" s="3"/>
      <c r="Q211" s="3"/>
      <c r="T211" s="118"/>
      <c r="U211" s="3"/>
      <c r="W211" s="3"/>
      <c r="X211" s="3"/>
      <c r="AA211" s="3"/>
      <c r="AC211" s="3"/>
      <c r="AD211" s="3"/>
      <c r="AF211" s="118"/>
      <c r="AG211" s="3"/>
      <c r="AH211" s="3"/>
      <c r="AI211" s="3"/>
      <c r="AJ211" s="3"/>
      <c r="AL211" s="118"/>
      <c r="AM211" s="3"/>
      <c r="AO211" s="3"/>
      <c r="AP211" s="3"/>
      <c r="AQ211" s="3"/>
    </row>
    <row r="212" spans="1:43" ht="12.75">
      <c r="A212" s="3"/>
      <c r="B212" s="3"/>
      <c r="C212" s="3"/>
      <c r="G212" s="3"/>
      <c r="I212" s="3"/>
      <c r="J212" s="3"/>
      <c r="M212" s="118"/>
      <c r="N212" s="3"/>
      <c r="P212" s="3"/>
      <c r="Q212" s="3"/>
      <c r="T212" s="118"/>
      <c r="U212" s="3"/>
      <c r="W212" s="3"/>
      <c r="X212" s="3"/>
      <c r="AA212" s="3"/>
      <c r="AC212" s="3"/>
      <c r="AD212" s="3"/>
      <c r="AF212" s="118"/>
      <c r="AG212" s="3"/>
      <c r="AH212" s="3"/>
      <c r="AI212" s="3"/>
      <c r="AJ212" s="3"/>
      <c r="AL212" s="118"/>
      <c r="AM212" s="3"/>
      <c r="AO212" s="3"/>
      <c r="AP212" s="3"/>
      <c r="AQ212" s="3"/>
    </row>
    <row r="213" spans="1:43" ht="12.75">
      <c r="A213" s="3"/>
      <c r="B213" s="3"/>
      <c r="C213" s="3"/>
      <c r="G213" s="3"/>
      <c r="I213" s="3"/>
      <c r="J213" s="3"/>
      <c r="M213" s="118"/>
      <c r="N213" s="3"/>
      <c r="P213" s="3"/>
      <c r="Q213" s="3"/>
      <c r="T213" s="118"/>
      <c r="U213" s="3"/>
      <c r="W213" s="3"/>
      <c r="X213" s="3"/>
      <c r="AA213" s="3"/>
      <c r="AC213" s="3"/>
      <c r="AD213" s="3"/>
      <c r="AF213" s="118"/>
      <c r="AG213" s="3"/>
      <c r="AH213" s="3"/>
      <c r="AI213" s="3"/>
      <c r="AJ213" s="3"/>
      <c r="AL213" s="118"/>
      <c r="AM213" s="3"/>
      <c r="AO213" s="3"/>
      <c r="AP213" s="3"/>
      <c r="AQ213" s="3"/>
    </row>
    <row r="214" spans="1:43" ht="12.75">
      <c r="A214" s="3"/>
      <c r="B214" s="3"/>
      <c r="C214" s="3"/>
      <c r="G214" s="3"/>
      <c r="I214" s="3"/>
      <c r="J214" s="3"/>
      <c r="M214" s="118"/>
      <c r="N214" s="3"/>
      <c r="P214" s="3"/>
      <c r="Q214" s="3"/>
      <c r="T214" s="118"/>
      <c r="U214" s="3"/>
      <c r="W214" s="3"/>
      <c r="X214" s="3"/>
      <c r="AA214" s="3"/>
      <c r="AC214" s="3"/>
      <c r="AD214" s="3"/>
      <c r="AF214" s="118"/>
      <c r="AG214" s="3"/>
      <c r="AH214" s="3"/>
      <c r="AI214" s="3"/>
      <c r="AJ214" s="3"/>
      <c r="AL214" s="118"/>
      <c r="AM214" s="3"/>
      <c r="AO214" s="3"/>
      <c r="AP214" s="3"/>
      <c r="AQ214" s="3"/>
    </row>
    <row r="215" spans="1:43" ht="12.75">
      <c r="A215" s="3"/>
      <c r="B215" s="3"/>
      <c r="C215" s="3"/>
      <c r="G215" s="118" t="s">
        <v>323</v>
      </c>
      <c r="I215" s="3"/>
      <c r="J215" s="3"/>
      <c r="M215" s="118"/>
      <c r="N215" s="118" t="s">
        <v>323</v>
      </c>
      <c r="P215" s="3"/>
      <c r="Q215" s="3"/>
      <c r="T215" s="118"/>
      <c r="U215" s="118" t="s">
        <v>323</v>
      </c>
      <c r="W215" s="3"/>
      <c r="X215" s="3"/>
      <c r="AA215" s="118" t="s">
        <v>323</v>
      </c>
      <c r="AC215" s="3"/>
      <c r="AD215" s="3"/>
      <c r="AF215" s="118"/>
      <c r="AG215" s="118" t="s">
        <v>323</v>
      </c>
      <c r="AH215" s="3"/>
      <c r="AI215" s="3"/>
      <c r="AJ215" s="3"/>
      <c r="AL215" s="118"/>
      <c r="AM215" s="118" t="s">
        <v>323</v>
      </c>
      <c r="AO215" s="3"/>
      <c r="AP215" s="118" t="s">
        <v>365</v>
      </c>
      <c r="AQ215" s="3"/>
    </row>
    <row r="216" spans="1:43" ht="12.75">
      <c r="A216" s="3"/>
      <c r="B216" s="3"/>
      <c r="C216" s="3"/>
      <c r="G216" s="118"/>
      <c r="I216" s="3"/>
      <c r="J216" s="3"/>
      <c r="M216" s="118"/>
      <c r="N216" s="118"/>
      <c r="P216" s="3"/>
      <c r="Q216" s="3"/>
      <c r="T216" s="118"/>
      <c r="U216" s="118"/>
      <c r="W216" s="3"/>
      <c r="X216" s="3"/>
      <c r="AA216" s="118"/>
      <c r="AC216" s="3"/>
      <c r="AD216" s="3"/>
      <c r="AF216" s="118"/>
      <c r="AG216" s="118"/>
      <c r="AH216" s="3"/>
      <c r="AI216" s="3"/>
      <c r="AJ216" s="3"/>
      <c r="AL216" s="118"/>
      <c r="AM216" s="118"/>
      <c r="AO216" s="3"/>
      <c r="AP216" s="118"/>
      <c r="AQ216" s="3"/>
    </row>
    <row r="217" spans="1:43" ht="12.75">
      <c r="A217" s="3"/>
      <c r="B217" s="3"/>
      <c r="C217" s="3"/>
      <c r="F217" s="842">
        <f>COUNTIF($H$5:$H$169,G217)</f>
        <v>0</v>
      </c>
      <c r="G217" s="3" t="s">
        <v>120</v>
      </c>
      <c r="I217" s="3"/>
      <c r="J217" s="3"/>
      <c r="M217" s="118">
        <f>COUNTIF($O$5:$O$169,N217)</f>
        <v>6</v>
      </c>
      <c r="N217" s="3" t="s">
        <v>120</v>
      </c>
      <c r="P217" s="3"/>
      <c r="Q217" s="3"/>
      <c r="T217" s="118">
        <f>COUNTIF($V$5:$V$169,U217)</f>
        <v>0</v>
      </c>
      <c r="U217" s="3" t="s">
        <v>120</v>
      </c>
      <c r="W217" s="3"/>
      <c r="X217" s="3"/>
      <c r="Z217" s="118">
        <f>COUNTIF($AB$5:$AB$169,AA217)</f>
        <v>0</v>
      </c>
      <c r="AA217" s="3" t="s">
        <v>120</v>
      </c>
      <c r="AC217" s="3"/>
      <c r="AD217" s="3"/>
      <c r="AF217" s="118">
        <f>COUNTIF($AH$5:$AH$169,AG217)</f>
        <v>0</v>
      </c>
      <c r="AG217" s="3" t="s">
        <v>120</v>
      </c>
      <c r="AH217" s="3"/>
      <c r="AI217" s="3"/>
      <c r="AJ217" s="3"/>
      <c r="AL217" s="118">
        <f>COUNTIF($AN$5:$AN$169,AM217)</f>
        <v>0</v>
      </c>
      <c r="AM217" s="3" t="s">
        <v>120</v>
      </c>
      <c r="AO217" s="3"/>
      <c r="AP217" s="118">
        <f aca="true" t="shared" si="10" ref="AP217:AP222">SUM(F217+M217+T217+Z217+AF217)</f>
        <v>6</v>
      </c>
      <c r="AQ217" s="3"/>
    </row>
    <row r="218" spans="1:43" ht="12.75">
      <c r="A218" s="3"/>
      <c r="B218" s="3"/>
      <c r="C218" s="3"/>
      <c r="F218" s="842">
        <f>COUNTIF($H$5:$H$169,G218)</f>
        <v>0</v>
      </c>
      <c r="G218" s="3" t="s">
        <v>121</v>
      </c>
      <c r="I218" s="3"/>
      <c r="J218" s="3"/>
      <c r="M218" s="118">
        <f>COUNTIF($O$5:$O$169,N218)</f>
        <v>4</v>
      </c>
      <c r="N218" s="3" t="s">
        <v>121</v>
      </c>
      <c r="P218" s="3"/>
      <c r="Q218" s="3"/>
      <c r="T218" s="118">
        <f>COUNTIF($V$5:$V$169,U218)</f>
        <v>0</v>
      </c>
      <c r="U218" s="3" t="s">
        <v>121</v>
      </c>
      <c r="W218" s="3"/>
      <c r="X218" s="3"/>
      <c r="Z218" s="118">
        <f>COUNTIF($AB$5:$AB$169,AA218)</f>
        <v>0</v>
      </c>
      <c r="AA218" s="3" t="s">
        <v>121</v>
      </c>
      <c r="AC218" s="3"/>
      <c r="AD218" s="3"/>
      <c r="AF218" s="118">
        <f>COUNTIF($AH$5:$AH$169,AG218)</f>
        <v>0</v>
      </c>
      <c r="AG218" s="3" t="s">
        <v>121</v>
      </c>
      <c r="AH218" s="3"/>
      <c r="AI218" s="3"/>
      <c r="AJ218" s="3"/>
      <c r="AL218" s="118">
        <f>COUNTIF($AN$5:$AN$169,AM218)</f>
        <v>0</v>
      </c>
      <c r="AM218" s="3" t="s">
        <v>121</v>
      </c>
      <c r="AO218" s="3"/>
      <c r="AP218" s="118">
        <f t="shared" si="10"/>
        <v>4</v>
      </c>
      <c r="AQ218" s="3"/>
    </row>
    <row r="219" spans="1:43" ht="12.75">
      <c r="A219" s="3"/>
      <c r="B219" s="3"/>
      <c r="C219" s="3"/>
      <c r="F219" s="842">
        <f>COUNTIF($H$5:$H$169,G219)</f>
        <v>1</v>
      </c>
      <c r="G219" s="3" t="s">
        <v>110</v>
      </c>
      <c r="I219" s="3"/>
      <c r="J219" s="3"/>
      <c r="M219" s="118">
        <f>COUNTIF($O$5:$O$169,N219)</f>
        <v>2</v>
      </c>
      <c r="N219" s="3" t="s">
        <v>110</v>
      </c>
      <c r="P219" s="3"/>
      <c r="Q219" s="3"/>
      <c r="T219" s="118">
        <f>COUNTIF($V$5:$V$169,U219)</f>
        <v>1</v>
      </c>
      <c r="U219" s="3" t="s">
        <v>110</v>
      </c>
      <c r="W219" s="3"/>
      <c r="X219" s="3"/>
      <c r="Z219" s="118">
        <f>COUNTIF($AB$5:$AB$169,AA219)</f>
        <v>0</v>
      </c>
      <c r="AA219" s="3" t="s">
        <v>110</v>
      </c>
      <c r="AC219" s="3"/>
      <c r="AD219" s="3"/>
      <c r="AF219" s="118">
        <f>COUNTIF($AH$5:$AH$169,AG219)</f>
        <v>0</v>
      </c>
      <c r="AG219" s="3" t="s">
        <v>110</v>
      </c>
      <c r="AH219" s="3"/>
      <c r="AI219" s="3"/>
      <c r="AJ219" s="3"/>
      <c r="AL219" s="118">
        <f>COUNTIF($AN$5:$AN$169,AM219)</f>
        <v>0</v>
      </c>
      <c r="AM219" s="3" t="s">
        <v>110</v>
      </c>
      <c r="AO219" s="3"/>
      <c r="AP219" s="118">
        <f t="shared" si="10"/>
        <v>4</v>
      </c>
      <c r="AQ219" s="3"/>
    </row>
    <row r="220" spans="1:43" ht="12.75">
      <c r="A220" s="3"/>
      <c r="B220" s="3"/>
      <c r="C220" s="3"/>
      <c r="F220" s="842">
        <f>COUNTIF($H$5:$H$169,G220)</f>
        <v>1</v>
      </c>
      <c r="G220" s="3" t="s">
        <v>386</v>
      </c>
      <c r="I220" s="3"/>
      <c r="J220" s="3"/>
      <c r="M220" s="118">
        <f>COUNTIF($O$5:$O$169,N220)</f>
        <v>3</v>
      </c>
      <c r="N220" s="3" t="s">
        <v>386</v>
      </c>
      <c r="P220" s="3"/>
      <c r="Q220" s="3"/>
      <c r="T220" s="118">
        <f>COUNTIF($V$5:$V$169,U220)</f>
        <v>2</v>
      </c>
      <c r="U220" s="3" t="s">
        <v>386</v>
      </c>
      <c r="W220" s="3"/>
      <c r="X220" s="3"/>
      <c r="Z220" s="118">
        <f>COUNTIF($AB$5:$AB$169,AA220)</f>
        <v>1</v>
      </c>
      <c r="AA220" s="3" t="s">
        <v>386</v>
      </c>
      <c r="AC220" s="3"/>
      <c r="AD220" s="3"/>
      <c r="AF220" s="118">
        <f>COUNTIF($AH$5:$AH$169,AG220)</f>
        <v>0</v>
      </c>
      <c r="AG220" s="3" t="s">
        <v>386</v>
      </c>
      <c r="AH220" s="3"/>
      <c r="AI220" s="3"/>
      <c r="AJ220" s="3"/>
      <c r="AL220" s="118">
        <f>COUNTIF($AN$5:$AN$169,AM220)</f>
        <v>0</v>
      </c>
      <c r="AM220" s="3" t="s">
        <v>386</v>
      </c>
      <c r="AO220" s="3"/>
      <c r="AP220" s="118">
        <f t="shared" si="10"/>
        <v>7</v>
      </c>
      <c r="AQ220" s="3"/>
    </row>
    <row r="221" spans="1:43" ht="12.75">
      <c r="A221" s="3"/>
      <c r="B221" s="3"/>
      <c r="C221" s="3"/>
      <c r="F221" s="842">
        <f>COUNTIF($H$5:$H$169,G221)</f>
        <v>2</v>
      </c>
      <c r="G221" s="3" t="s">
        <v>385</v>
      </c>
      <c r="I221" s="3"/>
      <c r="J221" s="3"/>
      <c r="M221" s="118">
        <f>COUNTIF($O$5:$O$169,N221)</f>
        <v>3</v>
      </c>
      <c r="N221" s="3" t="s">
        <v>385</v>
      </c>
      <c r="P221" s="3"/>
      <c r="Q221" s="3"/>
      <c r="T221" s="118">
        <f>COUNTIF($V$5:$V$169,U221)</f>
        <v>0</v>
      </c>
      <c r="U221" s="3" t="s">
        <v>385</v>
      </c>
      <c r="W221" s="3"/>
      <c r="X221" s="3"/>
      <c r="Z221" s="118">
        <f>COUNTIF($AB$5:$AB$169,AA221)</f>
        <v>2</v>
      </c>
      <c r="AA221" s="3" t="s">
        <v>385</v>
      </c>
      <c r="AC221" s="3"/>
      <c r="AD221" s="3"/>
      <c r="AF221" s="118">
        <f>COUNTIF($AH$5:$AH$169,AG221)</f>
        <v>1</v>
      </c>
      <c r="AG221" s="3" t="s">
        <v>385</v>
      </c>
      <c r="AH221" s="3"/>
      <c r="AI221" s="3"/>
      <c r="AJ221" s="3"/>
      <c r="AL221" s="118">
        <f>COUNTIF($AN$5:$AN$169,AM221)</f>
        <v>3</v>
      </c>
      <c r="AM221" s="3" t="s">
        <v>385</v>
      </c>
      <c r="AO221" s="3"/>
      <c r="AP221" s="118">
        <f t="shared" si="10"/>
        <v>8</v>
      </c>
      <c r="AQ221" s="3"/>
    </row>
    <row r="222" spans="1:43" ht="12.75">
      <c r="A222" s="3"/>
      <c r="B222" s="3"/>
      <c r="C222" s="3"/>
      <c r="F222" s="842">
        <f>SUM(F217:F221)</f>
        <v>4</v>
      </c>
      <c r="G222" s="118" t="s">
        <v>267</v>
      </c>
      <c r="I222" s="3"/>
      <c r="J222" s="3"/>
      <c r="M222" s="118">
        <f>SUM(M217:M221)</f>
        <v>18</v>
      </c>
      <c r="N222" s="118" t="s">
        <v>267</v>
      </c>
      <c r="P222" s="3"/>
      <c r="Q222" s="3"/>
      <c r="T222" s="118">
        <f>SUM(T217:T221)</f>
        <v>3</v>
      </c>
      <c r="U222" s="118" t="s">
        <v>267</v>
      </c>
      <c r="W222" s="3"/>
      <c r="X222" s="3"/>
      <c r="Z222" s="118">
        <f>SUM(Z217:Z221)</f>
        <v>3</v>
      </c>
      <c r="AA222" s="118" t="s">
        <v>267</v>
      </c>
      <c r="AC222" s="3"/>
      <c r="AD222" s="3"/>
      <c r="AF222" s="118">
        <f>SUM(AF217:AF221)</f>
        <v>1</v>
      </c>
      <c r="AG222" s="118" t="s">
        <v>267</v>
      </c>
      <c r="AH222" s="3"/>
      <c r="AI222" s="3"/>
      <c r="AJ222" s="3"/>
      <c r="AL222" s="118">
        <f>SUM(AL217:AL221)</f>
        <v>3</v>
      </c>
      <c r="AM222" s="118" t="s">
        <v>267</v>
      </c>
      <c r="AO222" s="3"/>
      <c r="AP222" s="118">
        <f t="shared" si="10"/>
        <v>29</v>
      </c>
      <c r="AQ222" s="3"/>
    </row>
    <row r="223" spans="1:43" ht="12.75">
      <c r="A223" s="3"/>
      <c r="B223" s="3"/>
      <c r="C223" s="3"/>
      <c r="G223" s="3"/>
      <c r="I223" s="3"/>
      <c r="J223" s="3"/>
      <c r="M223" s="118"/>
      <c r="N223" s="3"/>
      <c r="P223" s="3"/>
      <c r="Q223" s="3"/>
      <c r="T223" s="118"/>
      <c r="U223" s="3"/>
      <c r="W223" s="3"/>
      <c r="X223" s="3"/>
      <c r="AA223" s="3"/>
      <c r="AC223" s="3"/>
      <c r="AD223" s="3"/>
      <c r="AF223" s="118"/>
      <c r="AG223" s="3"/>
      <c r="AH223" s="3"/>
      <c r="AI223" s="3"/>
      <c r="AJ223" s="3"/>
      <c r="AL223" s="118"/>
      <c r="AM223" s="3"/>
      <c r="AO223" s="3"/>
      <c r="AP223" s="3"/>
      <c r="AQ223" s="3"/>
    </row>
    <row r="224" spans="1:43" ht="12.75">
      <c r="A224" s="3"/>
      <c r="B224" s="3"/>
      <c r="C224" s="3"/>
      <c r="F224" s="851">
        <f>SUM($J$5:$J169)</f>
        <v>640</v>
      </c>
      <c r="G224" s="118" t="s">
        <v>322</v>
      </c>
      <c r="I224" s="3"/>
      <c r="J224" s="3"/>
      <c r="M224" s="164">
        <f>SUM($Q$5:$Q169)</f>
        <v>14050</v>
      </c>
      <c r="N224" s="118" t="s">
        <v>322</v>
      </c>
      <c r="P224" s="3"/>
      <c r="Q224" s="3"/>
      <c r="T224" s="164">
        <f>SUM($X$5:$X169)</f>
        <v>550</v>
      </c>
      <c r="U224" s="118" t="s">
        <v>322</v>
      </c>
      <c r="W224" s="3"/>
      <c r="X224" s="3"/>
      <c r="Z224" s="164">
        <f>SUM($AD$5:$AD169)</f>
        <v>370</v>
      </c>
      <c r="AA224" s="118" t="s">
        <v>322</v>
      </c>
      <c r="AC224" s="3"/>
      <c r="AD224" s="3"/>
      <c r="AF224" s="164">
        <f>SUM($AJ$5:$AJ169)</f>
        <v>110</v>
      </c>
      <c r="AG224" s="118" t="s">
        <v>322</v>
      </c>
      <c r="AH224" s="3"/>
      <c r="AI224" s="3"/>
      <c r="AJ224" s="3"/>
      <c r="AL224" s="118"/>
      <c r="AM224" s="3"/>
      <c r="AO224" s="3"/>
      <c r="AP224" s="164">
        <f>SUM(F224+M224+T224+Z224+AF224)</f>
        <v>15720</v>
      </c>
      <c r="AQ224" s="3"/>
    </row>
  </sheetData>
  <sheetProtection/>
  <mergeCells count="9">
    <mergeCell ref="AS139:AT139"/>
    <mergeCell ref="J1:T1"/>
    <mergeCell ref="V2:X2"/>
    <mergeCell ref="F3:J3"/>
    <mergeCell ref="M3:Q3"/>
    <mergeCell ref="T3:X3"/>
    <mergeCell ref="AL3:AP3"/>
    <mergeCell ref="Z3:AD3"/>
    <mergeCell ref="AF3:AJ3"/>
  </mergeCells>
  <printOptions/>
  <pageMargins left="0.5905511811023623" right="0.15748031496062992" top="0.3937007874015748" bottom="0.07874015748031496" header="0" footer="0"/>
  <pageSetup horizontalDpi="600" verticalDpi="600" orientation="landscape" paperSize="9" scale="46" r:id="rId1"/>
  <headerFooter alignWithMargins="0">
    <oddFooter>&amp;R&amp;24 2017</oddFooter>
  </headerFooter>
  <rowBreaks count="1" manualBreakCount="1">
    <brk id="66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U213"/>
  <sheetViews>
    <sheetView zoomScale="80" zoomScaleNormal="80" zoomScalePageLayoutView="0" workbookViewId="0" topLeftCell="A1">
      <selection activeCell="F10" sqref="F10"/>
    </sheetView>
  </sheetViews>
  <sheetFormatPr defaultColWidth="9.00390625" defaultRowHeight="14.25"/>
  <cols>
    <col min="1" max="1" width="5.125" style="2" customWidth="1"/>
    <col min="2" max="3" width="4.625" style="2" customWidth="1"/>
    <col min="4" max="4" width="4.625" style="1258" hidden="1" customWidth="1"/>
    <col min="5" max="5" width="8.625" style="1258" hidden="1" customWidth="1"/>
    <col min="6" max="6" width="10.375" style="1" customWidth="1"/>
    <col min="7" max="7" width="10.875" style="2" customWidth="1"/>
    <col min="8" max="8" width="3.125" style="3" customWidth="1"/>
    <col min="9" max="9" width="3.625" style="2" customWidth="1"/>
    <col min="10" max="10" width="5.125" style="2" customWidth="1"/>
    <col min="11" max="11" width="4.625" style="194" hidden="1" customWidth="1"/>
    <col min="12" max="12" width="8.625" style="194" hidden="1" customWidth="1"/>
    <col min="13" max="13" width="9.50390625" style="1" customWidth="1"/>
    <col min="14" max="14" width="9.875" style="2" customWidth="1"/>
    <col min="15" max="15" width="3.125" style="3" customWidth="1"/>
    <col min="16" max="16" width="3.625" style="2" customWidth="1"/>
    <col min="17" max="17" width="5.125" style="2" customWidth="1"/>
    <col min="18" max="18" width="5.00390625" style="194" hidden="1" customWidth="1"/>
    <col min="19" max="19" width="8.625" style="194" hidden="1" customWidth="1"/>
    <col min="20" max="20" width="10.50390625" style="1" customWidth="1"/>
    <col min="21" max="21" width="12.375" style="2" customWidth="1"/>
    <col min="22" max="22" width="3.125" style="3" customWidth="1"/>
    <col min="23" max="23" width="3.625" style="2" customWidth="1"/>
    <col min="24" max="24" width="7.75390625" style="2" customWidth="1"/>
    <col min="25" max="25" width="7.75390625" style="194" hidden="1" customWidth="1"/>
    <col min="26" max="26" width="7.75390625" style="118" customWidth="1"/>
    <col min="27" max="27" width="10.50390625" style="2" customWidth="1"/>
    <col min="28" max="28" width="3.125" style="3" customWidth="1"/>
    <col min="29" max="29" width="3.625" style="2" customWidth="1"/>
    <col min="30" max="30" width="5.125" style="2" customWidth="1"/>
    <col min="31" max="31" width="4.625" style="194" hidden="1" customWidth="1"/>
    <col min="32" max="32" width="6.25390625" style="1" customWidth="1"/>
    <col min="33" max="33" width="8.50390625" style="2" customWidth="1"/>
    <col min="34" max="34" width="3.125" style="2" customWidth="1"/>
    <col min="35" max="35" width="3.625" style="2" customWidth="1"/>
    <col min="36" max="36" width="5.125" style="2" customWidth="1"/>
    <col min="37" max="37" width="4.625" style="194" hidden="1" customWidth="1"/>
    <col min="38" max="38" width="6.125" style="1" customWidth="1"/>
    <col min="39" max="39" width="11.625" style="2" customWidth="1"/>
    <col min="40" max="40" width="3.125" style="3" customWidth="1"/>
    <col min="41" max="41" width="3.625" style="2" customWidth="1"/>
    <col min="42" max="42" width="5.125" style="2" customWidth="1"/>
    <col min="43" max="43" width="31.25390625" style="2" customWidth="1"/>
    <col min="44" max="44" width="0.37109375" style="2" customWidth="1"/>
    <col min="45" max="45" width="10.75390625" style="2" customWidth="1"/>
    <col min="46" max="46" width="18.25390625" style="2" customWidth="1"/>
    <col min="47" max="47" width="11.875" style="2" customWidth="1"/>
    <col min="48" max="16384" width="9.00390625" style="2" customWidth="1"/>
  </cols>
  <sheetData>
    <row r="1" spans="1:46" ht="19.5">
      <c r="A1" s="99" t="s">
        <v>320</v>
      </c>
      <c r="B1" s="99"/>
      <c r="C1" s="99"/>
      <c r="D1" s="1257"/>
      <c r="E1" s="1257"/>
      <c r="F1" s="840"/>
      <c r="G1" s="99"/>
      <c r="H1" s="99"/>
      <c r="I1" s="99"/>
      <c r="J1" s="1911" t="s">
        <v>547</v>
      </c>
      <c r="K1" s="1911"/>
      <c r="L1" s="1911"/>
      <c r="M1" s="1911"/>
      <c r="N1" s="1911"/>
      <c r="O1" s="1911"/>
      <c r="P1" s="1911"/>
      <c r="Q1" s="1911"/>
      <c r="R1" s="1911"/>
      <c r="S1" s="1911"/>
      <c r="T1" s="1911"/>
      <c r="U1" s="101"/>
      <c r="V1" s="100"/>
      <c r="W1" s="101"/>
      <c r="X1" s="101"/>
      <c r="Y1" s="230"/>
      <c r="Z1" s="103"/>
      <c r="AA1" s="102"/>
      <c r="AB1" s="100"/>
      <c r="AC1" s="101"/>
      <c r="AD1" s="101"/>
      <c r="AE1" s="230"/>
      <c r="AF1" s="1453" t="str">
        <f>Jan!AF1</f>
        <v> 8 AUGUST 2017 (Version 15)</v>
      </c>
      <c r="AG1" s="102"/>
      <c r="AH1" s="103"/>
      <c r="AI1" s="99"/>
      <c r="AJ1" s="101"/>
      <c r="AK1" s="230"/>
      <c r="AL1" s="99"/>
      <c r="AM1" s="101"/>
      <c r="AN1" s="102"/>
      <c r="AO1" s="99"/>
      <c r="AP1" s="99"/>
      <c r="AQ1" s="99"/>
      <c r="AR1" s="99"/>
      <c r="AS1" s="183" t="s">
        <v>582</v>
      </c>
      <c r="AT1" s="1020">
        <v>2017</v>
      </c>
    </row>
    <row r="2" spans="1:37" ht="13.5" thickBot="1">
      <c r="A2" s="26"/>
      <c r="B2" s="7"/>
      <c r="C2" s="7"/>
      <c r="D2" s="1268"/>
      <c r="E2" s="1268"/>
      <c r="F2" s="26"/>
      <c r="G2" s="7"/>
      <c r="H2" s="5"/>
      <c r="I2" s="7"/>
      <c r="J2" s="7"/>
      <c r="K2" s="131"/>
      <c r="L2" s="131"/>
      <c r="M2" s="26"/>
      <c r="N2" s="7"/>
      <c r="O2" s="5"/>
      <c r="P2" s="7"/>
      <c r="Q2" s="7"/>
      <c r="R2" s="131"/>
      <c r="S2" s="131"/>
      <c r="T2" s="26"/>
      <c r="U2" s="7"/>
      <c r="V2" s="1912"/>
      <c r="W2" s="1912"/>
      <c r="X2" s="1912"/>
      <c r="Y2" s="131"/>
      <c r="Z2" s="738"/>
      <c r="AA2" s="7"/>
      <c r="AB2" s="5"/>
      <c r="AC2" s="7"/>
      <c r="AD2" s="7"/>
      <c r="AE2" s="131"/>
      <c r="AF2" s="738"/>
      <c r="AG2" s="5"/>
      <c r="AH2" s="5"/>
      <c r="AI2" s="5"/>
      <c r="AJ2" s="5"/>
      <c r="AK2" s="126"/>
    </row>
    <row r="3" spans="1:47" ht="15" customHeight="1" thickTop="1">
      <c r="A3" s="417"/>
      <c r="B3" s="418"/>
      <c r="C3" s="419"/>
      <c r="D3" s="1259"/>
      <c r="E3" s="1259"/>
      <c r="F3" s="1924" t="s">
        <v>96</v>
      </c>
      <c r="G3" s="1924"/>
      <c r="H3" s="1924"/>
      <c r="I3" s="1924"/>
      <c r="J3" s="1926"/>
      <c r="K3" s="1331"/>
      <c r="L3" s="1331"/>
      <c r="M3" s="1924" t="s">
        <v>97</v>
      </c>
      <c r="N3" s="1924"/>
      <c r="O3" s="1924"/>
      <c r="P3" s="1924"/>
      <c r="Q3" s="1926"/>
      <c r="R3" s="1331"/>
      <c r="S3" s="1331"/>
      <c r="T3" s="1924" t="s">
        <v>98</v>
      </c>
      <c r="U3" s="1924"/>
      <c r="V3" s="1924"/>
      <c r="W3" s="1924"/>
      <c r="X3" s="1926"/>
      <c r="Y3" s="1331"/>
      <c r="Z3" s="1924" t="s">
        <v>99</v>
      </c>
      <c r="AA3" s="1924"/>
      <c r="AB3" s="1924"/>
      <c r="AC3" s="1924"/>
      <c r="AD3" s="1926"/>
      <c r="AE3" s="1331"/>
      <c r="AF3" s="1923" t="s">
        <v>282</v>
      </c>
      <c r="AG3" s="1924"/>
      <c r="AH3" s="1924"/>
      <c r="AI3" s="1924"/>
      <c r="AJ3" s="1925"/>
      <c r="AK3" s="1331"/>
      <c r="AL3" s="1920" t="s">
        <v>5</v>
      </c>
      <c r="AM3" s="1920"/>
      <c r="AN3" s="1920"/>
      <c r="AO3" s="1920"/>
      <c r="AP3" s="1920"/>
      <c r="AQ3" s="1918" t="s">
        <v>284</v>
      </c>
      <c r="AR3" s="1919"/>
      <c r="AS3" s="1332" t="s">
        <v>345</v>
      </c>
      <c r="AT3" s="420" t="s">
        <v>352</v>
      </c>
      <c r="AU3" s="421" t="s">
        <v>346</v>
      </c>
    </row>
    <row r="4" spans="1:47" ht="15" customHeight="1" thickBot="1">
      <c r="A4" s="1339" t="s">
        <v>100</v>
      </c>
      <c r="B4" s="1340" t="s">
        <v>101</v>
      </c>
      <c r="C4" s="1341" t="s">
        <v>102</v>
      </c>
      <c r="D4" s="1260"/>
      <c r="E4" s="1260"/>
      <c r="F4" s="1342" t="s">
        <v>103</v>
      </c>
      <c r="G4" s="1343" t="s">
        <v>104</v>
      </c>
      <c r="H4" s="1343" t="s">
        <v>105</v>
      </c>
      <c r="I4" s="1340" t="s">
        <v>107</v>
      </c>
      <c r="J4" s="1341" t="s">
        <v>106</v>
      </c>
      <c r="K4" s="1340"/>
      <c r="L4" s="1340"/>
      <c r="M4" s="1342" t="s">
        <v>103</v>
      </c>
      <c r="N4" s="1343" t="s">
        <v>104</v>
      </c>
      <c r="O4" s="1343" t="s">
        <v>105</v>
      </c>
      <c r="P4" s="1340" t="s">
        <v>107</v>
      </c>
      <c r="Q4" s="1341" t="s">
        <v>106</v>
      </c>
      <c r="R4" s="1340"/>
      <c r="S4" s="1340"/>
      <c r="T4" s="1342" t="s">
        <v>103</v>
      </c>
      <c r="U4" s="1343" t="s">
        <v>104</v>
      </c>
      <c r="V4" s="1343" t="s">
        <v>105</v>
      </c>
      <c r="W4" s="1343" t="s">
        <v>107</v>
      </c>
      <c r="X4" s="1344" t="s">
        <v>106</v>
      </c>
      <c r="Y4" s="1340"/>
      <c r="Z4" s="1342" t="s">
        <v>103</v>
      </c>
      <c r="AA4" s="1343" t="s">
        <v>104</v>
      </c>
      <c r="AB4" s="1343" t="s">
        <v>105</v>
      </c>
      <c r="AC4" s="1343" t="s">
        <v>107</v>
      </c>
      <c r="AD4" s="1344" t="s">
        <v>106</v>
      </c>
      <c r="AE4" s="1340"/>
      <c r="AF4" s="1342" t="s">
        <v>103</v>
      </c>
      <c r="AG4" s="1343" t="s">
        <v>104</v>
      </c>
      <c r="AH4" s="1343" t="s">
        <v>105</v>
      </c>
      <c r="AI4" s="1343" t="s">
        <v>107</v>
      </c>
      <c r="AJ4" s="1345" t="s">
        <v>106</v>
      </c>
      <c r="AK4" s="1340"/>
      <c r="AL4" s="1342" t="s">
        <v>103</v>
      </c>
      <c r="AM4" s="1343" t="s">
        <v>104</v>
      </c>
      <c r="AN4" s="1343" t="s">
        <v>105</v>
      </c>
      <c r="AO4" s="1343" t="s">
        <v>107</v>
      </c>
      <c r="AP4" s="1340" t="s">
        <v>106</v>
      </c>
      <c r="AQ4" s="1921" t="s">
        <v>103</v>
      </c>
      <c r="AR4" s="1922"/>
      <c r="AS4" s="1346" t="s">
        <v>103</v>
      </c>
      <c r="AT4" s="1346" t="s">
        <v>103</v>
      </c>
      <c r="AU4" s="1347" t="s">
        <v>103</v>
      </c>
    </row>
    <row r="5" spans="1:47" s="3" customFormat="1" ht="12.75">
      <c r="A5" s="8"/>
      <c r="B5" s="603">
        <v>1</v>
      </c>
      <c r="C5" s="381" t="s">
        <v>112</v>
      </c>
      <c r="D5" s="1010" t="s">
        <v>112</v>
      </c>
      <c r="E5" s="1261"/>
      <c r="F5" s="995" t="s">
        <v>124</v>
      </c>
      <c r="G5" s="10"/>
      <c r="H5" s="11"/>
      <c r="I5" s="6"/>
      <c r="J5" s="53"/>
      <c r="K5" s="126"/>
      <c r="L5" s="126"/>
      <c r="M5" s="31"/>
      <c r="N5" s="10"/>
      <c r="O5" s="11"/>
      <c r="P5" s="6"/>
      <c r="Q5" s="53"/>
      <c r="R5" s="126"/>
      <c r="S5" s="126"/>
      <c r="T5" s="31"/>
      <c r="U5" s="10"/>
      <c r="V5" s="6"/>
      <c r="W5" s="11"/>
      <c r="X5" s="53"/>
      <c r="Y5" s="126"/>
      <c r="Z5" s="31"/>
      <c r="AA5" s="10"/>
      <c r="AB5" s="11"/>
      <c r="AC5" s="11"/>
      <c r="AD5" s="53"/>
      <c r="AE5" s="126"/>
      <c r="AF5" s="255"/>
      <c r="AG5" s="13"/>
      <c r="AH5" s="13"/>
      <c r="AI5" s="11"/>
      <c r="AJ5" s="74"/>
      <c r="AK5" s="126"/>
      <c r="AL5" s="118"/>
      <c r="AM5" s="11"/>
      <c r="AN5" s="11"/>
      <c r="AO5" s="11"/>
      <c r="AP5" s="6"/>
      <c r="AQ5" s="67" t="s">
        <v>782</v>
      </c>
      <c r="AR5" s="50"/>
      <c r="AS5" s="50"/>
      <c r="AT5" s="63" t="s">
        <v>850</v>
      </c>
      <c r="AU5" s="12" t="s">
        <v>778</v>
      </c>
    </row>
    <row r="6" spans="1:47" s="3" customFormat="1" ht="12.75">
      <c r="A6" s="8" t="s">
        <v>325</v>
      </c>
      <c r="B6" s="602"/>
      <c r="C6" s="381"/>
      <c r="D6" s="1261"/>
      <c r="E6" s="1261"/>
      <c r="F6" s="31"/>
      <c r="G6" s="10"/>
      <c r="H6" s="11"/>
      <c r="I6" s="6"/>
      <c r="J6" s="53"/>
      <c r="K6" s="126"/>
      <c r="L6" s="126"/>
      <c r="M6" s="31"/>
      <c r="N6" s="10"/>
      <c r="O6" s="11"/>
      <c r="P6" s="6"/>
      <c r="Q6" s="53"/>
      <c r="R6" s="126"/>
      <c r="S6" s="126"/>
      <c r="T6" s="31"/>
      <c r="U6" s="10"/>
      <c r="V6" s="6"/>
      <c r="W6" s="11"/>
      <c r="X6" s="53"/>
      <c r="Y6" s="126"/>
      <c r="Z6" s="31"/>
      <c r="AA6" s="10"/>
      <c r="AB6" s="11"/>
      <c r="AC6" s="11"/>
      <c r="AD6" s="53"/>
      <c r="AE6" s="126"/>
      <c r="AF6" s="255"/>
      <c r="AG6" s="13"/>
      <c r="AH6" s="13"/>
      <c r="AI6" s="11"/>
      <c r="AJ6" s="74"/>
      <c r="AK6" s="126"/>
      <c r="AL6" s="118"/>
      <c r="AM6" s="11"/>
      <c r="AN6" s="11"/>
      <c r="AO6" s="11"/>
      <c r="AP6" s="6"/>
      <c r="AQ6" s="67" t="s">
        <v>809</v>
      </c>
      <c r="AR6" s="50"/>
      <c r="AS6" s="50"/>
      <c r="AT6" s="63" t="s">
        <v>851</v>
      </c>
      <c r="AU6" s="12" t="s">
        <v>698</v>
      </c>
    </row>
    <row r="7" spans="1:47" s="3" customFormat="1" ht="12.75">
      <c r="A7" s="8"/>
      <c r="B7" s="602"/>
      <c r="C7" s="381"/>
      <c r="D7" s="1261"/>
      <c r="E7" s="1261"/>
      <c r="F7" s="31"/>
      <c r="G7" s="10"/>
      <c r="H7" s="11"/>
      <c r="I7" s="6"/>
      <c r="J7" s="53"/>
      <c r="K7" s="126"/>
      <c r="L7" s="126"/>
      <c r="M7" s="31"/>
      <c r="N7" s="10"/>
      <c r="O7" s="11"/>
      <c r="P7" s="6"/>
      <c r="Q7" s="53"/>
      <c r="R7" s="126"/>
      <c r="S7" s="126"/>
      <c r="T7" s="31"/>
      <c r="U7" s="10"/>
      <c r="V7" s="6"/>
      <c r="W7" s="11"/>
      <c r="X7" s="53"/>
      <c r="Y7" s="126"/>
      <c r="Z7" s="31"/>
      <c r="AA7" s="10"/>
      <c r="AB7" s="11"/>
      <c r="AC7" s="11"/>
      <c r="AD7" s="53"/>
      <c r="AE7" s="126"/>
      <c r="AF7" s="255"/>
      <c r="AG7" s="13"/>
      <c r="AH7" s="13"/>
      <c r="AI7" s="11"/>
      <c r="AJ7" s="74"/>
      <c r="AK7" s="126"/>
      <c r="AL7" s="118"/>
      <c r="AM7" s="11"/>
      <c r="AN7" s="11"/>
      <c r="AO7" s="11"/>
      <c r="AP7" s="6"/>
      <c r="AQ7" s="67"/>
      <c r="AR7" s="50"/>
      <c r="AS7" s="50"/>
      <c r="AT7" s="63" t="s">
        <v>852</v>
      </c>
      <c r="AU7" s="12"/>
    </row>
    <row r="8" spans="1:47" s="18" customFormat="1" ht="12.75">
      <c r="A8" s="8"/>
      <c r="B8" s="944"/>
      <c r="C8" s="867"/>
      <c r="D8" s="1011"/>
      <c r="E8" s="1011"/>
      <c r="F8" s="384"/>
      <c r="G8" s="17"/>
      <c r="H8" s="19"/>
      <c r="J8" s="56"/>
      <c r="K8" s="127"/>
      <c r="L8" s="127"/>
      <c r="M8" s="384"/>
      <c r="N8" s="17"/>
      <c r="O8" s="19"/>
      <c r="Q8" s="56"/>
      <c r="R8" s="127"/>
      <c r="S8" s="127"/>
      <c r="T8" s="384"/>
      <c r="U8" s="17"/>
      <c r="W8" s="19"/>
      <c r="X8" s="56"/>
      <c r="Y8" s="127"/>
      <c r="Z8" s="384"/>
      <c r="AA8" s="17"/>
      <c r="AB8" s="19"/>
      <c r="AC8" s="19"/>
      <c r="AD8" s="56"/>
      <c r="AE8" s="127"/>
      <c r="AF8" s="597"/>
      <c r="AG8" s="21"/>
      <c r="AH8" s="21"/>
      <c r="AI8" s="19"/>
      <c r="AJ8" s="199"/>
      <c r="AK8" s="127"/>
      <c r="AL8" s="384"/>
      <c r="AM8" s="19"/>
      <c r="AN8" s="19"/>
      <c r="AO8" s="19"/>
      <c r="AQ8" s="93" t="s">
        <v>810</v>
      </c>
      <c r="AR8" s="51"/>
      <c r="AS8" s="51"/>
      <c r="AT8" s="64" t="s">
        <v>7</v>
      </c>
      <c r="AU8" s="20"/>
    </row>
    <row r="9" spans="1:47" s="3" customFormat="1" ht="12.75">
      <c r="A9" s="8"/>
      <c r="B9" s="603">
        <v>2</v>
      </c>
      <c r="C9" s="381" t="s">
        <v>115</v>
      </c>
      <c r="D9" s="1010"/>
      <c r="E9" s="1010"/>
      <c r="F9" s="117"/>
      <c r="G9" s="10"/>
      <c r="H9" s="11"/>
      <c r="I9" s="6"/>
      <c r="J9" s="53"/>
      <c r="K9" s="126"/>
      <c r="L9" s="126"/>
      <c r="M9" s="31"/>
      <c r="N9" s="10"/>
      <c r="O9" s="11"/>
      <c r="P9" s="6"/>
      <c r="Q9" s="53"/>
      <c r="R9" s="126" t="s">
        <v>115</v>
      </c>
      <c r="S9" s="126"/>
      <c r="T9" s="31" t="s">
        <v>371</v>
      </c>
      <c r="U9" s="647"/>
      <c r="V9" s="649"/>
      <c r="W9" s="648"/>
      <c r="X9" s="1079"/>
      <c r="Y9" s="126"/>
      <c r="Z9" s="31"/>
      <c r="AA9" s="10"/>
      <c r="AB9" s="11"/>
      <c r="AC9" s="11"/>
      <c r="AD9" s="53"/>
      <c r="AE9" s="126"/>
      <c r="AF9" s="752"/>
      <c r="AG9" s="13"/>
      <c r="AH9" s="13"/>
      <c r="AI9" s="11"/>
      <c r="AJ9" s="74"/>
      <c r="AK9" s="126"/>
      <c r="AL9" s="118"/>
      <c r="AM9" s="11"/>
      <c r="AN9" s="11"/>
      <c r="AO9" s="11"/>
      <c r="AP9" s="6"/>
      <c r="AQ9" s="67" t="s">
        <v>781</v>
      </c>
      <c r="AR9" s="50"/>
      <c r="AS9" s="50" t="s">
        <v>90</v>
      </c>
      <c r="AT9" s="63" t="s">
        <v>853</v>
      </c>
      <c r="AU9" s="12" t="s">
        <v>2</v>
      </c>
    </row>
    <row r="10" spans="1:47" s="3" customFormat="1" ht="12.75">
      <c r="A10" s="8"/>
      <c r="B10" s="602"/>
      <c r="C10" s="381"/>
      <c r="D10" s="1010"/>
      <c r="E10" s="1010"/>
      <c r="F10" s="117"/>
      <c r="G10" s="10"/>
      <c r="H10" s="11"/>
      <c r="I10" s="6"/>
      <c r="J10" s="53"/>
      <c r="K10" s="126"/>
      <c r="L10" s="126"/>
      <c r="M10" s="31"/>
      <c r="N10" s="10"/>
      <c r="O10" s="11"/>
      <c r="P10" s="6"/>
      <c r="Q10" s="53"/>
      <c r="R10" s="126"/>
      <c r="S10" s="126"/>
      <c r="T10" s="31"/>
      <c r="U10" s="647"/>
      <c r="V10" s="649"/>
      <c r="W10" s="648"/>
      <c r="X10" s="1079"/>
      <c r="Y10" s="126"/>
      <c r="Z10" s="31"/>
      <c r="AA10" s="10"/>
      <c r="AB10" s="11"/>
      <c r="AC10" s="11"/>
      <c r="AD10" s="53"/>
      <c r="AE10" s="126"/>
      <c r="AF10" s="752"/>
      <c r="AG10" s="13"/>
      <c r="AH10" s="13"/>
      <c r="AI10" s="11"/>
      <c r="AJ10" s="74"/>
      <c r="AK10" s="126"/>
      <c r="AL10" s="118"/>
      <c r="AM10" s="11"/>
      <c r="AN10" s="11"/>
      <c r="AO10" s="11"/>
      <c r="AP10" s="6"/>
      <c r="AQ10" s="67" t="s">
        <v>811</v>
      </c>
      <c r="AR10" s="50"/>
      <c r="AS10" s="50"/>
      <c r="AT10" s="63" t="s">
        <v>855</v>
      </c>
      <c r="AU10" s="12" t="s">
        <v>505</v>
      </c>
    </row>
    <row r="11" spans="1:47" s="3" customFormat="1" ht="12.75">
      <c r="A11" s="8"/>
      <c r="B11" s="602"/>
      <c r="C11" s="381"/>
      <c r="D11" s="1010"/>
      <c r="E11" s="1010"/>
      <c r="F11" s="117"/>
      <c r="G11" s="10"/>
      <c r="H11" s="11"/>
      <c r="I11" s="6"/>
      <c r="J11" s="53"/>
      <c r="K11" s="126"/>
      <c r="L11" s="126"/>
      <c r="M11" s="31"/>
      <c r="N11" s="10"/>
      <c r="O11" s="11"/>
      <c r="P11" s="6"/>
      <c r="Q11" s="53"/>
      <c r="R11" s="126"/>
      <c r="S11" s="126"/>
      <c r="T11" s="31"/>
      <c r="U11" s="660"/>
      <c r="V11" s="662"/>
      <c r="W11" s="661"/>
      <c r="X11" s="1076"/>
      <c r="Y11" s="126"/>
      <c r="Z11" s="31"/>
      <c r="AA11" s="10"/>
      <c r="AB11" s="11"/>
      <c r="AC11" s="11"/>
      <c r="AD11" s="53"/>
      <c r="AE11" s="126"/>
      <c r="AF11" s="752"/>
      <c r="AG11" s="13"/>
      <c r="AH11" s="13"/>
      <c r="AI11" s="11"/>
      <c r="AJ11" s="74"/>
      <c r="AK11" s="126"/>
      <c r="AL11" s="118"/>
      <c r="AM11" s="11"/>
      <c r="AN11" s="11"/>
      <c r="AO11" s="11"/>
      <c r="AP11" s="6"/>
      <c r="AQ11" s="67" t="s">
        <v>502</v>
      </c>
      <c r="AR11" s="50"/>
      <c r="AS11" s="50"/>
      <c r="AT11" s="63" t="s">
        <v>854</v>
      </c>
      <c r="AU11" s="12" t="s">
        <v>698</v>
      </c>
    </row>
    <row r="12" spans="1:47" s="3" customFormat="1" ht="12.75">
      <c r="A12" s="8"/>
      <c r="B12" s="944"/>
      <c r="C12" s="867"/>
      <c r="D12" s="1011"/>
      <c r="E12" s="1011"/>
      <c r="F12" s="745"/>
      <c r="G12" s="17"/>
      <c r="H12" s="19"/>
      <c r="I12" s="18"/>
      <c r="J12" s="56"/>
      <c r="K12" s="127"/>
      <c r="L12" s="127"/>
      <c r="M12" s="384"/>
      <c r="N12" s="17"/>
      <c r="O12" s="19"/>
      <c r="P12" s="18"/>
      <c r="Q12" s="56"/>
      <c r="R12" s="127"/>
      <c r="S12" s="127"/>
      <c r="T12" s="384"/>
      <c r="U12" s="903"/>
      <c r="V12" s="904"/>
      <c r="W12" s="905"/>
      <c r="X12" s="906"/>
      <c r="Y12" s="127"/>
      <c r="Z12" s="384"/>
      <c r="AA12" s="17"/>
      <c r="AB12" s="19"/>
      <c r="AC12" s="19"/>
      <c r="AD12" s="56"/>
      <c r="AE12" s="127"/>
      <c r="AF12" s="597"/>
      <c r="AG12" s="21"/>
      <c r="AH12" s="21"/>
      <c r="AI12" s="19"/>
      <c r="AJ12" s="199"/>
      <c r="AK12" s="127"/>
      <c r="AL12" s="384"/>
      <c r="AM12" s="19"/>
      <c r="AN12" s="19"/>
      <c r="AO12" s="19"/>
      <c r="AP12" s="18"/>
      <c r="AQ12" s="93"/>
      <c r="AR12" s="51"/>
      <c r="AS12" s="51"/>
      <c r="AT12" s="64" t="s">
        <v>726</v>
      </c>
      <c r="AU12" s="20"/>
    </row>
    <row r="13" spans="1:47" s="3" customFormat="1" ht="12.75" customHeight="1">
      <c r="A13" s="8"/>
      <c r="B13" s="603">
        <v>3</v>
      </c>
      <c r="C13" s="381" t="s">
        <v>117</v>
      </c>
      <c r="D13" s="1010" t="s">
        <v>117</v>
      </c>
      <c r="E13" s="1010" t="s">
        <v>486</v>
      </c>
      <c r="F13" s="789" t="s">
        <v>465</v>
      </c>
      <c r="G13" s="10"/>
      <c r="H13" s="11"/>
      <c r="I13" s="6"/>
      <c r="J13" s="53"/>
      <c r="K13" s="126"/>
      <c r="L13" s="126"/>
      <c r="M13" s="31"/>
      <c r="N13" s="10"/>
      <c r="O13" s="11"/>
      <c r="P13" s="6"/>
      <c r="Q13" s="53"/>
      <c r="R13" s="126"/>
      <c r="S13" s="126"/>
      <c r="T13" s="31"/>
      <c r="U13" s="10"/>
      <c r="V13" s="6"/>
      <c r="W13" s="11"/>
      <c r="X13" s="53"/>
      <c r="Y13" s="126" t="s">
        <v>117</v>
      </c>
      <c r="Z13" s="31" t="s">
        <v>479</v>
      </c>
      <c r="AA13" s="616" t="s">
        <v>304</v>
      </c>
      <c r="AB13" s="617" t="s">
        <v>385</v>
      </c>
      <c r="AC13" s="617">
        <v>16</v>
      </c>
      <c r="AD13" s="1746">
        <v>110</v>
      </c>
      <c r="AE13" s="126"/>
      <c r="AF13" s="255"/>
      <c r="AG13" s="13"/>
      <c r="AH13" s="13"/>
      <c r="AI13" s="11"/>
      <c r="AJ13" s="74"/>
      <c r="AK13" s="126"/>
      <c r="AL13" s="118"/>
      <c r="AM13" s="11"/>
      <c r="AN13" s="11"/>
      <c r="AO13" s="11"/>
      <c r="AP13" s="6"/>
      <c r="AQ13" s="67" t="s">
        <v>783</v>
      </c>
      <c r="AR13" s="50"/>
      <c r="AS13" s="50" t="s">
        <v>344</v>
      </c>
      <c r="AT13" s="63" t="s">
        <v>856</v>
      </c>
      <c r="AU13" s="12" t="s">
        <v>419</v>
      </c>
    </row>
    <row r="14" spans="1:47" s="3" customFormat="1" ht="12.75">
      <c r="A14" s="8"/>
      <c r="B14" s="602"/>
      <c r="C14" s="381"/>
      <c r="D14" s="1010"/>
      <c r="E14" s="1010"/>
      <c r="F14" s="1222" t="s">
        <v>242</v>
      </c>
      <c r="G14" s="10"/>
      <c r="H14" s="11"/>
      <c r="I14" s="6"/>
      <c r="J14" s="53"/>
      <c r="K14" s="126"/>
      <c r="L14" s="126"/>
      <c r="M14" s="31"/>
      <c r="N14" s="10"/>
      <c r="O14" s="11"/>
      <c r="P14" s="6"/>
      <c r="Q14" s="53"/>
      <c r="R14" s="126"/>
      <c r="S14" s="126"/>
      <c r="T14" s="31"/>
      <c r="U14" s="10"/>
      <c r="V14" s="6"/>
      <c r="W14" s="11"/>
      <c r="X14" s="53"/>
      <c r="Y14" s="126"/>
      <c r="Z14" s="31"/>
      <c r="AA14" s="10"/>
      <c r="AB14" s="11"/>
      <c r="AC14" s="11"/>
      <c r="AD14" s="53"/>
      <c r="AE14" s="126"/>
      <c r="AF14" s="255"/>
      <c r="AG14" s="13"/>
      <c r="AH14" s="13"/>
      <c r="AI14" s="11"/>
      <c r="AJ14" s="74"/>
      <c r="AK14" s="126"/>
      <c r="AL14" s="118"/>
      <c r="AM14" s="11"/>
      <c r="AN14" s="11"/>
      <c r="AO14" s="11"/>
      <c r="AP14" s="6"/>
      <c r="AQ14" s="67" t="s">
        <v>812</v>
      </c>
      <c r="AR14" s="50"/>
      <c r="AS14" s="50"/>
      <c r="AT14" s="63" t="s">
        <v>342</v>
      </c>
      <c r="AU14" s="12" t="s">
        <v>698</v>
      </c>
    </row>
    <row r="15" spans="1:47" s="3" customFormat="1" ht="12.75">
      <c r="A15" s="8"/>
      <c r="B15" s="602"/>
      <c r="C15" s="381"/>
      <c r="D15" s="1010"/>
      <c r="E15" s="1010"/>
      <c r="F15" s="117"/>
      <c r="G15" s="10"/>
      <c r="H15" s="11"/>
      <c r="I15" s="6"/>
      <c r="J15" s="53"/>
      <c r="K15" s="126"/>
      <c r="L15" s="126"/>
      <c r="M15" s="31"/>
      <c r="N15" s="10"/>
      <c r="O15" s="11"/>
      <c r="P15" s="6"/>
      <c r="Q15" s="53"/>
      <c r="R15" s="126"/>
      <c r="S15" s="126"/>
      <c r="T15" s="31"/>
      <c r="U15" s="10"/>
      <c r="V15" s="6"/>
      <c r="W15" s="11"/>
      <c r="X15" s="53"/>
      <c r="Y15" s="126"/>
      <c r="Z15" s="31"/>
      <c r="AA15" s="10"/>
      <c r="AB15" s="11"/>
      <c r="AC15" s="11"/>
      <c r="AD15" s="53"/>
      <c r="AE15" s="126"/>
      <c r="AF15" s="255"/>
      <c r="AG15" s="13"/>
      <c r="AH15" s="13"/>
      <c r="AI15" s="11"/>
      <c r="AJ15" s="74"/>
      <c r="AK15" s="126"/>
      <c r="AL15" s="118"/>
      <c r="AM15" s="11"/>
      <c r="AN15" s="11"/>
      <c r="AO15" s="11"/>
      <c r="AP15" s="6"/>
      <c r="AQ15" s="67" t="s">
        <v>813</v>
      </c>
      <c r="AR15" s="50"/>
      <c r="AS15" s="50"/>
      <c r="AT15" s="63" t="s">
        <v>857</v>
      </c>
      <c r="AU15" s="12" t="s">
        <v>778</v>
      </c>
    </row>
    <row r="16" spans="1:47" s="3" customFormat="1" ht="12.75">
      <c r="A16" s="8"/>
      <c r="B16" s="602"/>
      <c r="C16" s="381"/>
      <c r="D16" s="1010"/>
      <c r="E16" s="1010"/>
      <c r="F16" s="117"/>
      <c r="G16" s="10"/>
      <c r="H16" s="11"/>
      <c r="I16" s="6"/>
      <c r="J16" s="53"/>
      <c r="K16" s="126"/>
      <c r="L16" s="126"/>
      <c r="M16" s="31"/>
      <c r="N16" s="10"/>
      <c r="O16" s="11"/>
      <c r="P16" s="6"/>
      <c r="Q16" s="53"/>
      <c r="R16" s="126"/>
      <c r="S16" s="126"/>
      <c r="T16" s="31"/>
      <c r="U16" s="10"/>
      <c r="V16" s="6"/>
      <c r="W16" s="11"/>
      <c r="X16" s="53"/>
      <c r="Y16" s="126"/>
      <c r="Z16" s="31"/>
      <c r="AA16" s="10"/>
      <c r="AB16" s="11"/>
      <c r="AC16" s="11"/>
      <c r="AD16" s="53"/>
      <c r="AE16" s="126"/>
      <c r="AF16" s="255"/>
      <c r="AG16" s="13"/>
      <c r="AH16" s="13"/>
      <c r="AI16" s="11"/>
      <c r="AJ16" s="74"/>
      <c r="AK16" s="126"/>
      <c r="AL16" s="118"/>
      <c r="AM16" s="11"/>
      <c r="AN16" s="11"/>
      <c r="AO16" s="11"/>
      <c r="AP16" s="6"/>
      <c r="AQ16" s="67"/>
      <c r="AR16" s="50"/>
      <c r="AS16" s="50"/>
      <c r="AT16" s="63" t="s">
        <v>858</v>
      </c>
      <c r="AU16" s="12" t="s">
        <v>779</v>
      </c>
    </row>
    <row r="17" spans="1:47" s="18" customFormat="1" ht="12.75">
      <c r="A17" s="8"/>
      <c r="B17" s="602"/>
      <c r="C17" s="381"/>
      <c r="D17" s="1010"/>
      <c r="E17" s="1010"/>
      <c r="F17" s="117"/>
      <c r="G17" s="10"/>
      <c r="H17" s="11"/>
      <c r="I17" s="6"/>
      <c r="J17" s="53"/>
      <c r="K17" s="126"/>
      <c r="L17" s="126"/>
      <c r="M17" s="31"/>
      <c r="N17" s="10"/>
      <c r="O17" s="11"/>
      <c r="P17" s="6"/>
      <c r="Q17" s="53"/>
      <c r="R17" s="126"/>
      <c r="S17" s="126"/>
      <c r="T17" s="31"/>
      <c r="U17" s="10"/>
      <c r="V17" s="6"/>
      <c r="W17" s="11"/>
      <c r="X17" s="53"/>
      <c r="Y17" s="127"/>
      <c r="Z17" s="384"/>
      <c r="AA17" s="17"/>
      <c r="AB17" s="19"/>
      <c r="AC17" s="19"/>
      <c r="AD17" s="56"/>
      <c r="AE17" s="127"/>
      <c r="AF17" s="597"/>
      <c r="AG17" s="21"/>
      <c r="AH17" s="21"/>
      <c r="AI17" s="19"/>
      <c r="AJ17" s="199"/>
      <c r="AK17" s="127"/>
      <c r="AL17" s="384"/>
      <c r="AM17" s="19"/>
      <c r="AN17" s="19"/>
      <c r="AO17" s="19"/>
      <c r="AQ17" s="93"/>
      <c r="AR17" s="51"/>
      <c r="AS17" s="51"/>
      <c r="AT17" s="64" t="s">
        <v>859</v>
      </c>
      <c r="AU17" s="20" t="s">
        <v>505</v>
      </c>
    </row>
    <row r="18" spans="1:47" s="3" customFormat="1" ht="12.75">
      <c r="A18" s="28"/>
      <c r="B18" s="1121">
        <v>4</v>
      </c>
      <c r="C18" s="734" t="s">
        <v>119</v>
      </c>
      <c r="D18" s="1668"/>
      <c r="E18" s="1668"/>
      <c r="F18" s="393"/>
      <c r="G18" s="98"/>
      <c r="H18" s="95"/>
      <c r="I18" s="96"/>
      <c r="J18" s="97"/>
      <c r="K18" s="1668"/>
      <c r="L18" s="1668"/>
      <c r="M18" s="386"/>
      <c r="N18" s="1669"/>
      <c r="O18" s="1670"/>
      <c r="P18" s="1671"/>
      <c r="Q18" s="1672"/>
      <c r="R18" s="1668" t="s">
        <v>119</v>
      </c>
      <c r="S18" s="1668"/>
      <c r="T18" s="393" t="s">
        <v>294</v>
      </c>
      <c r="U18" s="1673"/>
      <c r="V18" s="1674"/>
      <c r="W18" s="1675"/>
      <c r="X18" s="1676"/>
      <c r="Y18" s="126"/>
      <c r="Z18" s="31"/>
      <c r="AA18" s="10"/>
      <c r="AB18" s="11"/>
      <c r="AC18" s="11"/>
      <c r="AD18" s="53"/>
      <c r="AE18" s="126"/>
      <c r="AF18" s="255"/>
      <c r="AG18" s="10"/>
      <c r="AH18" s="6"/>
      <c r="AI18" s="11"/>
      <c r="AJ18" s="74"/>
      <c r="AK18" s="126"/>
      <c r="AL18" s="118"/>
      <c r="AM18" s="10"/>
      <c r="AN18" s="11"/>
      <c r="AO18" s="11"/>
      <c r="AP18" s="6"/>
      <c r="AQ18" s="67" t="s">
        <v>784</v>
      </c>
      <c r="AR18" s="50"/>
      <c r="AS18" s="50"/>
      <c r="AT18" s="63" t="s">
        <v>860</v>
      </c>
      <c r="AU18" s="12" t="s">
        <v>506</v>
      </c>
    </row>
    <row r="19" spans="1:47" s="3" customFormat="1" ht="12.75">
      <c r="A19" s="28"/>
      <c r="B19" s="602"/>
      <c r="C19" s="381"/>
      <c r="D19" s="1010"/>
      <c r="E19" s="1010"/>
      <c r="F19" s="117"/>
      <c r="G19" s="10"/>
      <c r="H19" s="11"/>
      <c r="I19" s="6"/>
      <c r="J19" s="53"/>
      <c r="K19" s="126"/>
      <c r="L19" s="126"/>
      <c r="M19" s="31"/>
      <c r="N19" s="647"/>
      <c r="O19" s="648"/>
      <c r="P19" s="649"/>
      <c r="Q19" s="854"/>
      <c r="R19" s="126"/>
      <c r="S19" s="126"/>
      <c r="T19" s="31"/>
      <c r="U19" s="672"/>
      <c r="V19" s="682"/>
      <c r="W19" s="673"/>
      <c r="X19" s="1065"/>
      <c r="Y19" s="126"/>
      <c r="Z19" s="31"/>
      <c r="AA19" s="10"/>
      <c r="AB19" s="11"/>
      <c r="AC19" s="11"/>
      <c r="AD19" s="53"/>
      <c r="AE19" s="126"/>
      <c r="AF19" s="255"/>
      <c r="AG19" s="10"/>
      <c r="AH19" s="6"/>
      <c r="AI19" s="11"/>
      <c r="AJ19" s="74"/>
      <c r="AK19" s="126"/>
      <c r="AL19" s="118"/>
      <c r="AM19" s="10"/>
      <c r="AN19" s="11"/>
      <c r="AO19" s="11"/>
      <c r="AP19" s="6"/>
      <c r="AQ19" s="67" t="s">
        <v>814</v>
      </c>
      <c r="AR19" s="50"/>
      <c r="AS19" s="50"/>
      <c r="AT19" s="63" t="s">
        <v>861</v>
      </c>
      <c r="AU19" s="12" t="s">
        <v>698</v>
      </c>
    </row>
    <row r="20" spans="1:47" s="3" customFormat="1" ht="12.75">
      <c r="A20" s="28"/>
      <c r="B20" s="602"/>
      <c r="C20" s="381"/>
      <c r="D20" s="1010"/>
      <c r="E20" s="1010"/>
      <c r="F20" s="117"/>
      <c r="G20" s="10"/>
      <c r="H20" s="11"/>
      <c r="I20" s="6"/>
      <c r="J20" s="53"/>
      <c r="K20" s="126"/>
      <c r="L20" s="126"/>
      <c r="M20" s="31"/>
      <c r="N20" s="647"/>
      <c r="O20" s="648"/>
      <c r="P20" s="649"/>
      <c r="Q20" s="854"/>
      <c r="R20" s="126"/>
      <c r="S20" s="126"/>
      <c r="T20" s="31"/>
      <c r="U20" s="672"/>
      <c r="V20" s="682"/>
      <c r="W20" s="673"/>
      <c r="X20" s="1065"/>
      <c r="Y20" s="126"/>
      <c r="Z20" s="31"/>
      <c r="AA20" s="10"/>
      <c r="AB20" s="11"/>
      <c r="AC20" s="11"/>
      <c r="AD20" s="53"/>
      <c r="AE20" s="126"/>
      <c r="AF20" s="255"/>
      <c r="AG20" s="10"/>
      <c r="AH20" s="6"/>
      <c r="AI20" s="11"/>
      <c r="AJ20" s="74"/>
      <c r="AK20" s="126"/>
      <c r="AL20" s="118"/>
      <c r="AM20" s="10"/>
      <c r="AN20" s="11"/>
      <c r="AO20" s="11"/>
      <c r="AP20" s="6"/>
      <c r="AQ20" s="67" t="s">
        <v>815</v>
      </c>
      <c r="AR20" s="50"/>
      <c r="AS20" s="50"/>
      <c r="AT20" s="63" t="s">
        <v>862</v>
      </c>
      <c r="AU20" s="12" t="s">
        <v>778</v>
      </c>
    </row>
    <row r="21" spans="1:47" s="18" customFormat="1" ht="12.75">
      <c r="A21" s="28"/>
      <c r="B21" s="944"/>
      <c r="C21" s="867"/>
      <c r="D21" s="1011"/>
      <c r="E21" s="1011"/>
      <c r="F21" s="745"/>
      <c r="G21" s="17"/>
      <c r="H21" s="19"/>
      <c r="J21" s="56"/>
      <c r="K21" s="127"/>
      <c r="L21" s="127"/>
      <c r="M21" s="384"/>
      <c r="N21" s="714"/>
      <c r="O21" s="715"/>
      <c r="P21" s="716"/>
      <c r="Q21" s="717"/>
      <c r="R21" s="137"/>
      <c r="S21" s="127"/>
      <c r="T21" s="597"/>
      <c r="U21" s="616"/>
      <c r="V21" s="618"/>
      <c r="W21" s="617"/>
      <c r="X21" s="1070"/>
      <c r="Y21" s="127"/>
      <c r="Z21" s="384"/>
      <c r="AA21" s="17"/>
      <c r="AB21" s="19"/>
      <c r="AC21" s="19"/>
      <c r="AD21" s="56"/>
      <c r="AE21" s="127"/>
      <c r="AF21" s="597"/>
      <c r="AG21" s="17"/>
      <c r="AI21" s="19"/>
      <c r="AJ21" s="199"/>
      <c r="AK21" s="127"/>
      <c r="AL21" s="384"/>
      <c r="AM21" s="19"/>
      <c r="AN21" s="19"/>
      <c r="AO21" s="19"/>
      <c r="AQ21" s="93"/>
      <c r="AR21" s="51"/>
      <c r="AS21" s="51"/>
      <c r="AT21" s="64" t="s">
        <v>863</v>
      </c>
      <c r="AU21" s="20" t="s">
        <v>505</v>
      </c>
    </row>
    <row r="22" spans="1:47" s="3" customFormat="1" ht="12.75">
      <c r="A22" s="28"/>
      <c r="B22" s="603">
        <v>5</v>
      </c>
      <c r="C22" s="381" t="s">
        <v>123</v>
      </c>
      <c r="D22" s="1010" t="s">
        <v>123</v>
      </c>
      <c r="E22" s="1010"/>
      <c r="F22" s="789" t="s">
        <v>124</v>
      </c>
      <c r="G22" s="10"/>
      <c r="H22" s="11"/>
      <c r="I22" s="6"/>
      <c r="J22" s="53"/>
      <c r="K22" s="126"/>
      <c r="L22" s="126"/>
      <c r="M22" s="31"/>
      <c r="N22" s="10"/>
      <c r="O22" s="11"/>
      <c r="P22" s="6"/>
      <c r="Q22" s="53"/>
      <c r="R22" s="126"/>
      <c r="S22" s="126"/>
      <c r="T22" s="31"/>
      <c r="U22" s="98"/>
      <c r="V22" s="95"/>
      <c r="W22" s="95"/>
      <c r="X22" s="97"/>
      <c r="Y22" s="126"/>
      <c r="Z22" s="31"/>
      <c r="AA22" s="10"/>
      <c r="AB22" s="11"/>
      <c r="AC22" s="11"/>
      <c r="AD22" s="53"/>
      <c r="AE22" s="126"/>
      <c r="AF22" s="1756" t="s">
        <v>760</v>
      </c>
      <c r="AG22" s="1758" t="s">
        <v>759</v>
      </c>
      <c r="AH22" s="13"/>
      <c r="AI22" s="11"/>
      <c r="AJ22" s="74"/>
      <c r="AK22" s="240" t="s">
        <v>123</v>
      </c>
      <c r="AL22" s="386" t="s">
        <v>125</v>
      </c>
      <c r="AM22" s="98" t="s">
        <v>3</v>
      </c>
      <c r="AN22" s="95" t="s">
        <v>385</v>
      </c>
      <c r="AO22" s="95">
        <v>16</v>
      </c>
      <c r="AP22" s="96" t="s">
        <v>315</v>
      </c>
      <c r="AQ22" s="67" t="s">
        <v>785</v>
      </c>
      <c r="AR22" s="50"/>
      <c r="AS22" s="50" t="s">
        <v>343</v>
      </c>
      <c r="AT22" s="63" t="s">
        <v>864</v>
      </c>
      <c r="AU22" s="12"/>
    </row>
    <row r="23" spans="1:47" s="3" customFormat="1" ht="12.75">
      <c r="A23" s="28"/>
      <c r="B23" s="602"/>
      <c r="C23" s="381"/>
      <c r="D23" s="1010"/>
      <c r="E23" s="1010"/>
      <c r="F23" s="1222"/>
      <c r="G23" s="10"/>
      <c r="H23" s="11"/>
      <c r="I23" s="6"/>
      <c r="J23" s="53"/>
      <c r="K23" s="126"/>
      <c r="L23" s="126"/>
      <c r="M23" s="31"/>
      <c r="N23" s="10"/>
      <c r="O23" s="11"/>
      <c r="P23" s="6"/>
      <c r="Q23" s="53"/>
      <c r="R23" s="126"/>
      <c r="S23" s="126"/>
      <c r="T23" s="31"/>
      <c r="U23" s="10"/>
      <c r="V23" s="11"/>
      <c r="W23" s="11"/>
      <c r="X23" s="53"/>
      <c r="Y23" s="126"/>
      <c r="Z23" s="31"/>
      <c r="AA23" s="10"/>
      <c r="AB23" s="11"/>
      <c r="AC23" s="11"/>
      <c r="AD23" s="53"/>
      <c r="AE23" s="126"/>
      <c r="AF23" s="255"/>
      <c r="AG23" s="13"/>
      <c r="AH23" s="13"/>
      <c r="AI23" s="11"/>
      <c r="AJ23" s="74"/>
      <c r="AK23" s="126"/>
      <c r="AL23" s="118"/>
      <c r="AM23" s="10"/>
      <c r="AN23" s="11"/>
      <c r="AO23" s="11"/>
      <c r="AP23" s="50"/>
      <c r="AQ23" s="67" t="s">
        <v>816</v>
      </c>
      <c r="AR23" s="50"/>
      <c r="AS23" s="50" t="s">
        <v>344</v>
      </c>
      <c r="AT23" s="63" t="s">
        <v>407</v>
      </c>
      <c r="AU23" s="12"/>
    </row>
    <row r="24" spans="1:47" s="3" customFormat="1" ht="13.5" thickBot="1">
      <c r="A24" s="28"/>
      <c r="B24" s="945"/>
      <c r="C24" s="908"/>
      <c r="D24" s="1677"/>
      <c r="E24" s="1677"/>
      <c r="F24" s="746"/>
      <c r="G24" s="78"/>
      <c r="H24" s="79"/>
      <c r="I24" s="77"/>
      <c r="J24" s="76"/>
      <c r="K24" s="1677"/>
      <c r="L24" s="1677"/>
      <c r="M24" s="385"/>
      <c r="N24" s="78"/>
      <c r="O24" s="79"/>
      <c r="P24" s="77"/>
      <c r="Q24" s="76"/>
      <c r="R24" s="1677"/>
      <c r="S24" s="1677"/>
      <c r="T24" s="385"/>
      <c r="U24" s="78"/>
      <c r="V24" s="77"/>
      <c r="W24" s="79"/>
      <c r="X24" s="76"/>
      <c r="Y24" s="128"/>
      <c r="Z24" s="385"/>
      <c r="AA24" s="78"/>
      <c r="AB24" s="79"/>
      <c r="AC24" s="79"/>
      <c r="AD24" s="76"/>
      <c r="AE24" s="128"/>
      <c r="AF24" s="598"/>
      <c r="AG24" s="81"/>
      <c r="AH24" s="81"/>
      <c r="AI24" s="79"/>
      <c r="AJ24" s="200"/>
      <c r="AK24" s="218"/>
      <c r="AL24" s="385"/>
      <c r="AM24" s="78"/>
      <c r="AN24" s="79"/>
      <c r="AO24" s="79"/>
      <c r="AP24" s="80"/>
      <c r="AQ24" s="87" t="s">
        <v>817</v>
      </c>
      <c r="AR24" s="80"/>
      <c r="AS24" s="80"/>
      <c r="AT24" s="83" t="s">
        <v>865</v>
      </c>
      <c r="AU24" s="84"/>
    </row>
    <row r="25" spans="1:47" s="3" customFormat="1" ht="13.5" thickTop="1">
      <c r="A25" s="8"/>
      <c r="B25" s="603">
        <v>6</v>
      </c>
      <c r="C25" s="381" t="s">
        <v>126</v>
      </c>
      <c r="D25" s="1010"/>
      <c r="E25" s="1010"/>
      <c r="F25" s="117"/>
      <c r="G25" s="10"/>
      <c r="H25" s="11"/>
      <c r="I25" s="6"/>
      <c r="J25" s="53"/>
      <c r="K25" s="126"/>
      <c r="L25" s="126"/>
      <c r="M25" s="31"/>
      <c r="N25" s="10"/>
      <c r="O25" s="11"/>
      <c r="P25" s="6"/>
      <c r="Q25" s="53"/>
      <c r="R25" s="126"/>
      <c r="S25" s="126"/>
      <c r="T25" s="255"/>
      <c r="U25" s="10"/>
      <c r="V25" s="6"/>
      <c r="W25" s="11"/>
      <c r="X25" s="53"/>
      <c r="Y25" s="126"/>
      <c r="Z25" s="31"/>
      <c r="AA25" s="10"/>
      <c r="AB25" s="11"/>
      <c r="AC25" s="11"/>
      <c r="AD25" s="53"/>
      <c r="AE25" s="126"/>
      <c r="AF25" s="1756" t="s">
        <v>760</v>
      </c>
      <c r="AG25" s="397" t="s">
        <v>759</v>
      </c>
      <c r="AH25" s="6"/>
      <c r="AI25" s="11"/>
      <c r="AJ25" s="74"/>
      <c r="AK25" s="126"/>
      <c r="AL25" s="118"/>
      <c r="AM25" s="11"/>
      <c r="AN25" s="11"/>
      <c r="AO25" s="11"/>
      <c r="AP25" s="62"/>
      <c r="AQ25" s="67" t="s">
        <v>786</v>
      </c>
      <c r="AR25" s="54"/>
      <c r="AS25" s="54"/>
      <c r="AT25" s="65" t="s">
        <v>658</v>
      </c>
      <c r="AU25" s="172" t="s">
        <v>506</v>
      </c>
    </row>
    <row r="26" spans="1:47" s="3" customFormat="1" ht="12.75">
      <c r="A26" s="8"/>
      <c r="B26" s="602"/>
      <c r="C26" s="381"/>
      <c r="D26" s="1010"/>
      <c r="E26" s="1010"/>
      <c r="F26" s="117"/>
      <c r="G26" s="10"/>
      <c r="H26" s="11"/>
      <c r="I26" s="6"/>
      <c r="J26" s="53"/>
      <c r="K26" s="126"/>
      <c r="L26" s="126"/>
      <c r="M26" s="31"/>
      <c r="N26" s="10"/>
      <c r="O26" s="11"/>
      <c r="P26" s="6"/>
      <c r="Q26" s="53"/>
      <c r="R26" s="126"/>
      <c r="S26" s="126"/>
      <c r="T26" s="31"/>
      <c r="U26" s="10"/>
      <c r="V26" s="6"/>
      <c r="W26" s="11"/>
      <c r="X26" s="53"/>
      <c r="Y26" s="126"/>
      <c r="Z26" s="31"/>
      <c r="AA26" s="10"/>
      <c r="AB26" s="11"/>
      <c r="AC26" s="11"/>
      <c r="AD26" s="53"/>
      <c r="AE26" s="126"/>
      <c r="AF26" s="255"/>
      <c r="AG26" s="15"/>
      <c r="AH26" s="6"/>
      <c r="AI26" s="11"/>
      <c r="AJ26" s="74"/>
      <c r="AK26" s="126"/>
      <c r="AL26" s="118"/>
      <c r="AM26" s="11"/>
      <c r="AN26" s="11"/>
      <c r="AO26" s="11"/>
      <c r="AP26" s="62"/>
      <c r="AQ26" s="67" t="s">
        <v>818</v>
      </c>
      <c r="AR26" s="50"/>
      <c r="AS26" s="54"/>
      <c r="AT26" s="54"/>
      <c r="AU26" s="172"/>
    </row>
    <row r="27" spans="1:47" s="18" customFormat="1" ht="12.75">
      <c r="A27" s="8"/>
      <c r="B27" s="944"/>
      <c r="C27" s="867"/>
      <c r="D27" s="1011"/>
      <c r="E27" s="1011"/>
      <c r="F27" s="745"/>
      <c r="G27" s="17"/>
      <c r="H27" s="19"/>
      <c r="J27" s="56"/>
      <c r="K27" s="127"/>
      <c r="L27" s="127"/>
      <c r="M27" s="384"/>
      <c r="N27" s="17"/>
      <c r="O27" s="19"/>
      <c r="Q27" s="56"/>
      <c r="R27" s="127"/>
      <c r="S27" s="127"/>
      <c r="T27" s="384"/>
      <c r="U27" s="17"/>
      <c r="W27" s="19"/>
      <c r="X27" s="56"/>
      <c r="Y27" s="127"/>
      <c r="Z27" s="384"/>
      <c r="AA27" s="17"/>
      <c r="AB27" s="19"/>
      <c r="AC27" s="19"/>
      <c r="AD27" s="56"/>
      <c r="AE27" s="127"/>
      <c r="AF27" s="597"/>
      <c r="AG27" s="30"/>
      <c r="AI27" s="19"/>
      <c r="AJ27" s="199"/>
      <c r="AK27" s="127"/>
      <c r="AL27" s="384"/>
      <c r="AM27" s="19"/>
      <c r="AN27" s="19"/>
      <c r="AO27" s="19"/>
      <c r="AQ27" s="93" t="s">
        <v>819</v>
      </c>
      <c r="AR27" s="51"/>
      <c r="AS27" s="175"/>
      <c r="AT27" s="318"/>
      <c r="AU27" s="174"/>
    </row>
    <row r="28" spans="1:47" s="3" customFormat="1" ht="12.75">
      <c r="A28" s="8"/>
      <c r="B28" s="602">
        <v>7</v>
      </c>
      <c r="C28" s="381" t="s">
        <v>109</v>
      </c>
      <c r="D28" s="1010"/>
      <c r="E28" s="1010"/>
      <c r="F28" s="789"/>
      <c r="G28" s="10"/>
      <c r="H28" s="11"/>
      <c r="I28" s="6"/>
      <c r="J28" s="53"/>
      <c r="K28" s="126"/>
      <c r="L28" s="126"/>
      <c r="M28" s="31"/>
      <c r="N28" s="10"/>
      <c r="O28" s="11"/>
      <c r="P28" s="6"/>
      <c r="Q28" s="53"/>
      <c r="R28" s="126" t="s">
        <v>109</v>
      </c>
      <c r="S28" s="126" t="s">
        <v>487</v>
      </c>
      <c r="T28" s="31" t="s">
        <v>295</v>
      </c>
      <c r="U28" s="616"/>
      <c r="V28" s="618"/>
      <c r="W28" s="617"/>
      <c r="X28" s="619"/>
      <c r="Y28" s="126" t="s">
        <v>109</v>
      </c>
      <c r="Z28" s="31" t="s">
        <v>478</v>
      </c>
      <c r="AA28" s="10"/>
      <c r="AB28" s="11"/>
      <c r="AC28" s="11"/>
      <c r="AD28" s="53"/>
      <c r="AE28" s="126"/>
      <c r="AF28" s="255"/>
      <c r="AG28" s="13"/>
      <c r="AH28" s="13"/>
      <c r="AI28" s="11"/>
      <c r="AJ28" s="74"/>
      <c r="AK28" s="126"/>
      <c r="AL28" s="118"/>
      <c r="AM28" s="11"/>
      <c r="AN28" s="11"/>
      <c r="AO28" s="11"/>
      <c r="AP28" s="6"/>
      <c r="AQ28" s="67" t="s">
        <v>690</v>
      </c>
      <c r="AR28" s="50"/>
      <c r="AS28" s="50"/>
      <c r="AT28" s="50" t="s">
        <v>866</v>
      </c>
      <c r="AU28" s="12" t="s">
        <v>506</v>
      </c>
    </row>
    <row r="29" spans="1:47" s="3" customFormat="1" ht="12.75">
      <c r="A29" s="8"/>
      <c r="B29" s="602"/>
      <c r="C29" s="381"/>
      <c r="D29" s="1010"/>
      <c r="E29" s="1010"/>
      <c r="F29" s="1222"/>
      <c r="G29" s="10"/>
      <c r="H29" s="11"/>
      <c r="I29" s="6"/>
      <c r="J29" s="53"/>
      <c r="K29" s="126"/>
      <c r="L29" s="126"/>
      <c r="M29" s="31"/>
      <c r="N29" s="10"/>
      <c r="O29" s="11"/>
      <c r="P29" s="6"/>
      <c r="Q29" s="53"/>
      <c r="R29" s="126"/>
      <c r="S29" s="126"/>
      <c r="T29" s="31" t="s">
        <v>242</v>
      </c>
      <c r="U29" s="616"/>
      <c r="V29" s="618"/>
      <c r="W29" s="617"/>
      <c r="X29" s="619"/>
      <c r="Y29" s="126"/>
      <c r="Z29" s="31"/>
      <c r="AA29" s="10"/>
      <c r="AB29" s="11"/>
      <c r="AC29" s="11"/>
      <c r="AD29" s="53"/>
      <c r="AE29" s="126"/>
      <c r="AF29" s="255"/>
      <c r="AG29" s="13"/>
      <c r="AH29" s="13"/>
      <c r="AI29" s="11"/>
      <c r="AJ29" s="74"/>
      <c r="AK29" s="126"/>
      <c r="AL29" s="118"/>
      <c r="AM29" s="11"/>
      <c r="AN29" s="11"/>
      <c r="AO29" s="11"/>
      <c r="AP29" s="6"/>
      <c r="AQ29" s="67" t="s">
        <v>820</v>
      </c>
      <c r="AR29" s="50"/>
      <c r="AS29" s="63"/>
      <c r="AT29" s="63" t="s">
        <v>867</v>
      </c>
      <c r="AU29" s="12"/>
    </row>
    <row r="30" spans="1:47" s="3" customFormat="1" ht="12.75">
      <c r="A30" s="8"/>
      <c r="B30" s="602"/>
      <c r="C30" s="381"/>
      <c r="D30" s="1010"/>
      <c r="E30" s="1010"/>
      <c r="F30" s="1782"/>
      <c r="G30" s="10"/>
      <c r="H30" s="11"/>
      <c r="I30" s="6"/>
      <c r="J30" s="53"/>
      <c r="K30" s="126"/>
      <c r="L30" s="126"/>
      <c r="M30" s="31"/>
      <c r="N30" s="10"/>
      <c r="O30" s="11"/>
      <c r="P30" s="6"/>
      <c r="Q30" s="53"/>
      <c r="R30" s="126"/>
      <c r="S30" s="126"/>
      <c r="T30" s="31"/>
      <c r="U30" s="616"/>
      <c r="V30" s="618"/>
      <c r="W30" s="617"/>
      <c r="X30" s="1070"/>
      <c r="Y30" s="126"/>
      <c r="Z30" s="31"/>
      <c r="AA30" s="10"/>
      <c r="AB30" s="11"/>
      <c r="AC30" s="11"/>
      <c r="AD30" s="53"/>
      <c r="AE30" s="126"/>
      <c r="AF30" s="255"/>
      <c r="AG30" s="13"/>
      <c r="AH30" s="13"/>
      <c r="AI30" s="11"/>
      <c r="AJ30" s="74"/>
      <c r="AK30" s="126"/>
      <c r="AL30" s="118"/>
      <c r="AM30" s="11"/>
      <c r="AN30" s="11"/>
      <c r="AO30" s="11"/>
      <c r="AP30" s="6"/>
      <c r="AQ30" s="67"/>
      <c r="AR30" s="50"/>
      <c r="AS30" s="50"/>
      <c r="AT30" s="63" t="s">
        <v>869</v>
      </c>
      <c r="AU30" s="12"/>
    </row>
    <row r="31" spans="1:47" s="3" customFormat="1" ht="12.75">
      <c r="A31" s="8"/>
      <c r="B31" s="602"/>
      <c r="C31" s="381"/>
      <c r="D31" s="1010"/>
      <c r="E31" s="1010"/>
      <c r="F31" s="117"/>
      <c r="G31" s="10"/>
      <c r="H31" s="11"/>
      <c r="I31" s="6"/>
      <c r="J31" s="53"/>
      <c r="K31" s="126"/>
      <c r="L31" s="126"/>
      <c r="M31" s="31"/>
      <c r="N31" s="10"/>
      <c r="O31" s="11"/>
      <c r="P31" s="6"/>
      <c r="Q31" s="53"/>
      <c r="R31" s="126"/>
      <c r="S31" s="126"/>
      <c r="T31" s="384"/>
      <c r="U31" s="616"/>
      <c r="V31" s="618"/>
      <c r="W31" s="617"/>
      <c r="X31" s="619"/>
      <c r="Y31" s="126"/>
      <c r="Z31" s="31"/>
      <c r="AA31" s="10"/>
      <c r="AB31" s="11"/>
      <c r="AC31" s="11"/>
      <c r="AD31" s="53"/>
      <c r="AE31" s="126"/>
      <c r="AF31" s="255"/>
      <c r="AG31" s="13"/>
      <c r="AH31" s="13"/>
      <c r="AI31" s="11"/>
      <c r="AJ31" s="74"/>
      <c r="AK31" s="126"/>
      <c r="AL31" s="118"/>
      <c r="AM31" s="11"/>
      <c r="AN31" s="11"/>
      <c r="AO31" s="11"/>
      <c r="AP31" s="6"/>
      <c r="AQ31" s="67"/>
      <c r="AR31" s="50"/>
      <c r="AS31" s="50"/>
      <c r="AT31" s="63" t="s">
        <v>868</v>
      </c>
      <c r="AU31" s="12"/>
    </row>
    <row r="32" spans="1:47" s="3" customFormat="1" ht="12.75">
      <c r="A32" s="8"/>
      <c r="B32" s="1699">
        <v>8</v>
      </c>
      <c r="C32" s="734" t="s">
        <v>112</v>
      </c>
      <c r="D32" s="1012" t="s">
        <v>112</v>
      </c>
      <c r="E32" s="1012"/>
      <c r="F32" s="1015" t="s">
        <v>465</v>
      </c>
      <c r="G32" s="98"/>
      <c r="H32" s="95"/>
      <c r="I32" s="96"/>
      <c r="J32" s="97"/>
      <c r="K32" s="240"/>
      <c r="L32" s="240"/>
      <c r="M32" s="386"/>
      <c r="N32" s="98"/>
      <c r="O32" s="95"/>
      <c r="P32" s="96"/>
      <c r="Q32" s="97"/>
      <c r="R32" s="240"/>
      <c r="S32" s="240"/>
      <c r="T32" s="599"/>
      <c r="U32" s="98"/>
      <c r="V32" s="96"/>
      <c r="W32" s="95"/>
      <c r="X32" s="97"/>
      <c r="Y32" s="240"/>
      <c r="Z32" s="386"/>
      <c r="AA32" s="98"/>
      <c r="AB32" s="95"/>
      <c r="AC32" s="95"/>
      <c r="AD32" s="97"/>
      <c r="AE32" s="240"/>
      <c r="AF32" s="599"/>
      <c r="AG32" s="104"/>
      <c r="AH32" s="104"/>
      <c r="AI32" s="95"/>
      <c r="AJ32" s="241"/>
      <c r="AK32" s="240"/>
      <c r="AL32" s="386"/>
      <c r="AM32" s="95"/>
      <c r="AN32" s="95"/>
      <c r="AO32" s="95"/>
      <c r="AP32" s="96"/>
      <c r="AQ32" s="212" t="s">
        <v>787</v>
      </c>
      <c r="AR32" s="177"/>
      <c r="AS32" s="177" t="s">
        <v>90</v>
      </c>
      <c r="AT32" s="123" t="s">
        <v>705</v>
      </c>
      <c r="AU32" s="242" t="s">
        <v>505</v>
      </c>
    </row>
    <row r="33" spans="1:47" s="3" customFormat="1" ht="12.75" customHeight="1">
      <c r="A33" s="8"/>
      <c r="B33" s="602"/>
      <c r="C33" s="381"/>
      <c r="D33" s="1010"/>
      <c r="E33" s="1010"/>
      <c r="F33" s="31" t="s">
        <v>241</v>
      </c>
      <c r="G33" s="10"/>
      <c r="H33" s="11"/>
      <c r="I33" s="6"/>
      <c r="J33" s="53"/>
      <c r="K33" s="126"/>
      <c r="L33" s="126"/>
      <c r="M33" s="31"/>
      <c r="N33" s="10"/>
      <c r="O33" s="11"/>
      <c r="P33" s="6"/>
      <c r="Q33" s="53"/>
      <c r="R33" s="126"/>
      <c r="S33" s="126"/>
      <c r="T33" s="31"/>
      <c r="U33" s="10"/>
      <c r="V33" s="6"/>
      <c r="W33" s="11"/>
      <c r="X33" s="53"/>
      <c r="Y33" s="126"/>
      <c r="Z33" s="31"/>
      <c r="AA33" s="10"/>
      <c r="AB33" s="11"/>
      <c r="AC33" s="11"/>
      <c r="AD33" s="53"/>
      <c r="AE33" s="126"/>
      <c r="AF33" s="255"/>
      <c r="AG33" s="13"/>
      <c r="AH33" s="13"/>
      <c r="AI33" s="11"/>
      <c r="AJ33" s="74"/>
      <c r="AK33" s="126"/>
      <c r="AL33" s="118"/>
      <c r="AM33" s="11"/>
      <c r="AN33" s="11"/>
      <c r="AO33" s="11"/>
      <c r="AP33" s="6"/>
      <c r="AQ33" s="67" t="s">
        <v>821</v>
      </c>
      <c r="AR33" s="50"/>
      <c r="AS33" s="50"/>
      <c r="AT33" s="63" t="s">
        <v>870</v>
      </c>
      <c r="AU33" s="12" t="s">
        <v>778</v>
      </c>
    </row>
    <row r="34" spans="1:47" s="3" customFormat="1" ht="12.75" customHeight="1">
      <c r="A34" s="8"/>
      <c r="B34" s="602"/>
      <c r="C34" s="381"/>
      <c r="D34" s="1010"/>
      <c r="E34" s="1010"/>
      <c r="F34" s="31"/>
      <c r="G34" s="10"/>
      <c r="H34" s="11"/>
      <c r="I34" s="6"/>
      <c r="J34" s="53"/>
      <c r="K34" s="126"/>
      <c r="L34" s="126"/>
      <c r="M34" s="31"/>
      <c r="N34" s="10"/>
      <c r="O34" s="11"/>
      <c r="P34" s="6"/>
      <c r="Q34" s="53"/>
      <c r="R34" s="126"/>
      <c r="S34" s="126"/>
      <c r="T34" s="31"/>
      <c r="U34" s="10"/>
      <c r="V34" s="6"/>
      <c r="W34" s="11"/>
      <c r="X34" s="53"/>
      <c r="Y34" s="126"/>
      <c r="Z34" s="31"/>
      <c r="AA34" s="10"/>
      <c r="AB34" s="11"/>
      <c r="AC34" s="11"/>
      <c r="AD34" s="53"/>
      <c r="AE34" s="126"/>
      <c r="AF34" s="255"/>
      <c r="AG34" s="13"/>
      <c r="AH34" s="13"/>
      <c r="AI34" s="11"/>
      <c r="AJ34" s="74"/>
      <c r="AK34" s="126"/>
      <c r="AL34" s="118"/>
      <c r="AM34" s="11"/>
      <c r="AN34" s="11"/>
      <c r="AO34" s="11"/>
      <c r="AP34" s="6"/>
      <c r="AQ34" s="67"/>
      <c r="AR34" s="50"/>
      <c r="AS34" s="50"/>
      <c r="AT34" s="63" t="s">
        <v>659</v>
      </c>
      <c r="AU34" s="12" t="s">
        <v>698</v>
      </c>
    </row>
    <row r="35" spans="1:47" s="18" customFormat="1" ht="12.75" customHeight="1">
      <c r="A35" s="8"/>
      <c r="B35" s="944"/>
      <c r="C35" s="867"/>
      <c r="D35" s="1011"/>
      <c r="E35" s="1011"/>
      <c r="F35" s="745"/>
      <c r="G35" s="17"/>
      <c r="H35" s="19"/>
      <c r="J35" s="56"/>
      <c r="K35" s="127"/>
      <c r="L35" s="127"/>
      <c r="M35" s="384"/>
      <c r="N35" s="17"/>
      <c r="O35" s="19"/>
      <c r="Q35" s="56"/>
      <c r="R35" s="127"/>
      <c r="S35" s="127"/>
      <c r="T35" s="384"/>
      <c r="U35" s="17"/>
      <c r="W35" s="19"/>
      <c r="X35" s="56"/>
      <c r="Y35" s="127"/>
      <c r="Z35" s="384"/>
      <c r="AA35" s="17"/>
      <c r="AB35" s="19"/>
      <c r="AC35" s="19"/>
      <c r="AD35" s="56"/>
      <c r="AE35" s="127"/>
      <c r="AF35" s="597"/>
      <c r="AG35" s="21"/>
      <c r="AH35" s="21"/>
      <c r="AI35" s="19"/>
      <c r="AJ35" s="199"/>
      <c r="AK35" s="127"/>
      <c r="AL35" s="384"/>
      <c r="AM35" s="19"/>
      <c r="AN35" s="19"/>
      <c r="AO35" s="19"/>
      <c r="AQ35" s="93" t="s">
        <v>822</v>
      </c>
      <c r="AR35" s="51"/>
      <c r="AS35" s="51"/>
      <c r="AT35" s="64" t="s">
        <v>10</v>
      </c>
      <c r="AU35" s="1781"/>
    </row>
    <row r="36" spans="1:47" s="3" customFormat="1" ht="12.75">
      <c r="A36" s="8"/>
      <c r="B36" s="602">
        <v>9</v>
      </c>
      <c r="C36" s="381" t="s">
        <v>115</v>
      </c>
      <c r="D36" s="1010"/>
      <c r="E36" s="1010"/>
      <c r="F36" s="117"/>
      <c r="G36" s="10"/>
      <c r="H36" s="11"/>
      <c r="I36" s="6"/>
      <c r="J36" s="53"/>
      <c r="K36" s="126"/>
      <c r="L36" s="126"/>
      <c r="M36" s="31"/>
      <c r="N36" s="10"/>
      <c r="O36" s="11"/>
      <c r="P36" s="6"/>
      <c r="Q36" s="53"/>
      <c r="R36" s="126" t="s">
        <v>115</v>
      </c>
      <c r="S36" s="126"/>
      <c r="T36" s="255" t="s">
        <v>371</v>
      </c>
      <c r="U36" s="10"/>
      <c r="V36" s="6"/>
      <c r="W36" s="11"/>
      <c r="X36" s="53"/>
      <c r="Y36" s="126"/>
      <c r="Z36" s="31"/>
      <c r="AA36" s="10"/>
      <c r="AB36" s="11"/>
      <c r="AC36" s="11"/>
      <c r="AD36" s="53"/>
      <c r="AE36" s="126"/>
      <c r="AF36" s="255"/>
      <c r="AG36" s="13"/>
      <c r="AH36" s="13"/>
      <c r="AI36" s="11"/>
      <c r="AJ36" s="74"/>
      <c r="AK36" s="126"/>
      <c r="AL36" s="118"/>
      <c r="AM36" s="11"/>
      <c r="AN36" s="11"/>
      <c r="AO36" s="11"/>
      <c r="AP36" s="6"/>
      <c r="AQ36" s="67" t="s">
        <v>788</v>
      </c>
      <c r="AR36" s="50"/>
      <c r="AS36" s="50"/>
      <c r="AT36" s="63" t="s">
        <v>872</v>
      </c>
      <c r="AU36" s="12" t="s">
        <v>2</v>
      </c>
    </row>
    <row r="37" spans="1:47" s="3" customFormat="1" ht="12.75">
      <c r="A37" s="8"/>
      <c r="B37" s="602"/>
      <c r="C37" s="381"/>
      <c r="D37" s="1010"/>
      <c r="E37" s="1010"/>
      <c r="F37" s="117"/>
      <c r="G37" s="10"/>
      <c r="H37" s="11"/>
      <c r="I37" s="6"/>
      <c r="J37" s="53"/>
      <c r="K37" s="126"/>
      <c r="L37" s="126"/>
      <c r="M37" s="31"/>
      <c r="N37" s="10"/>
      <c r="O37" s="11"/>
      <c r="P37" s="6"/>
      <c r="Q37" s="53"/>
      <c r="R37" s="126"/>
      <c r="S37" s="126"/>
      <c r="T37" s="31"/>
      <c r="U37" s="10"/>
      <c r="V37" s="9"/>
      <c r="W37" s="11"/>
      <c r="X37" s="53"/>
      <c r="Y37" s="126"/>
      <c r="Z37" s="31"/>
      <c r="AA37" s="10"/>
      <c r="AB37" s="11"/>
      <c r="AC37" s="11"/>
      <c r="AD37" s="53"/>
      <c r="AE37" s="126"/>
      <c r="AF37" s="255"/>
      <c r="AG37" s="13"/>
      <c r="AH37" s="13"/>
      <c r="AI37" s="11"/>
      <c r="AJ37" s="74"/>
      <c r="AK37" s="126"/>
      <c r="AL37" s="118"/>
      <c r="AM37" s="11"/>
      <c r="AN37" s="11"/>
      <c r="AO37" s="11"/>
      <c r="AP37" s="6"/>
      <c r="AQ37" s="67" t="s">
        <v>823</v>
      </c>
      <c r="AR37" s="50"/>
      <c r="AS37" s="50"/>
      <c r="AT37" s="63" t="s">
        <v>873</v>
      </c>
      <c r="AU37" s="12" t="s">
        <v>505</v>
      </c>
    </row>
    <row r="38" spans="1:47" s="3" customFormat="1" ht="12.75">
      <c r="A38" s="8"/>
      <c r="B38" s="602"/>
      <c r="C38" s="381"/>
      <c r="D38" s="1010"/>
      <c r="E38" s="1010"/>
      <c r="F38" s="117"/>
      <c r="G38" s="10"/>
      <c r="H38" s="11"/>
      <c r="I38" s="6"/>
      <c r="J38" s="53"/>
      <c r="K38" s="126"/>
      <c r="L38" s="126"/>
      <c r="M38" s="31"/>
      <c r="N38" s="10"/>
      <c r="O38" s="11"/>
      <c r="P38" s="6"/>
      <c r="Q38" s="53"/>
      <c r="R38" s="126"/>
      <c r="S38" s="126"/>
      <c r="T38" s="31"/>
      <c r="U38" s="10"/>
      <c r="V38" s="6"/>
      <c r="W38" s="11"/>
      <c r="X38" s="53"/>
      <c r="Y38" s="126"/>
      <c r="Z38" s="31"/>
      <c r="AA38" s="10"/>
      <c r="AB38" s="11"/>
      <c r="AC38" s="11"/>
      <c r="AD38" s="53"/>
      <c r="AE38" s="126"/>
      <c r="AF38" s="255"/>
      <c r="AG38" s="13"/>
      <c r="AH38" s="13"/>
      <c r="AI38" s="11"/>
      <c r="AJ38" s="74"/>
      <c r="AK38" s="126"/>
      <c r="AL38" s="118"/>
      <c r="AM38" s="11"/>
      <c r="AN38" s="11"/>
      <c r="AO38" s="11"/>
      <c r="AP38" s="6"/>
      <c r="AQ38" s="67" t="s">
        <v>824</v>
      </c>
      <c r="AR38" s="50"/>
      <c r="AS38" s="50"/>
      <c r="AT38" s="63" t="s">
        <v>871</v>
      </c>
      <c r="AU38" s="12" t="s">
        <v>778</v>
      </c>
    </row>
    <row r="39" spans="1:47" s="18" customFormat="1" ht="12.75">
      <c r="A39" s="8"/>
      <c r="B39" s="944"/>
      <c r="C39" s="867"/>
      <c r="D39" s="1011"/>
      <c r="E39" s="1011"/>
      <c r="F39" s="745"/>
      <c r="G39" s="17"/>
      <c r="H39" s="19"/>
      <c r="J39" s="56"/>
      <c r="K39" s="127"/>
      <c r="L39" s="127"/>
      <c r="M39" s="384"/>
      <c r="N39" s="17"/>
      <c r="O39" s="19"/>
      <c r="Q39" s="56"/>
      <c r="R39" s="127"/>
      <c r="S39" s="127"/>
      <c r="T39" s="384"/>
      <c r="U39" s="17"/>
      <c r="W39" s="19"/>
      <c r="X39" s="56"/>
      <c r="Y39" s="127"/>
      <c r="Z39" s="384"/>
      <c r="AA39" s="17"/>
      <c r="AB39" s="19"/>
      <c r="AC39" s="19"/>
      <c r="AD39" s="56"/>
      <c r="AE39" s="127"/>
      <c r="AF39" s="597"/>
      <c r="AG39" s="21"/>
      <c r="AH39" s="21"/>
      <c r="AI39" s="19"/>
      <c r="AJ39" s="199"/>
      <c r="AK39" s="127"/>
      <c r="AL39" s="384"/>
      <c r="AM39" s="19"/>
      <c r="AN39" s="19"/>
      <c r="AO39" s="19"/>
      <c r="AQ39" s="93"/>
      <c r="AR39" s="51"/>
      <c r="AS39" s="51"/>
      <c r="AT39" s="64" t="s">
        <v>8</v>
      </c>
      <c r="AU39" s="20" t="s">
        <v>698</v>
      </c>
    </row>
    <row r="40" spans="1:47" s="3" customFormat="1" ht="12.75">
      <c r="A40" s="8"/>
      <c r="B40" s="602">
        <v>10</v>
      </c>
      <c r="C40" s="381" t="s">
        <v>117</v>
      </c>
      <c r="D40" s="1010" t="s">
        <v>117</v>
      </c>
      <c r="E40" s="1010" t="s">
        <v>486</v>
      </c>
      <c r="F40" s="789" t="s">
        <v>465</v>
      </c>
      <c r="G40" s="10"/>
      <c r="H40" s="11"/>
      <c r="I40" s="6"/>
      <c r="J40" s="53"/>
      <c r="K40" s="126"/>
      <c r="L40" s="126"/>
      <c r="M40" s="31"/>
      <c r="N40" s="10"/>
      <c r="O40" s="11"/>
      <c r="P40" s="6"/>
      <c r="Q40" s="53"/>
      <c r="R40" s="126"/>
      <c r="S40" s="126"/>
      <c r="T40" s="255"/>
      <c r="U40" s="10"/>
      <c r="V40" s="11"/>
      <c r="W40" s="11"/>
      <c r="X40" s="53"/>
      <c r="Y40" s="126" t="s">
        <v>117</v>
      </c>
      <c r="Z40" s="31" t="s">
        <v>479</v>
      </c>
      <c r="AA40" s="10"/>
      <c r="AB40" s="11"/>
      <c r="AC40" s="11"/>
      <c r="AD40" s="53"/>
      <c r="AE40" s="126"/>
      <c r="AF40" s="255"/>
      <c r="AG40" s="13"/>
      <c r="AH40" s="13"/>
      <c r="AI40" s="11"/>
      <c r="AJ40" s="74"/>
      <c r="AK40" s="126"/>
      <c r="AL40" s="118"/>
      <c r="AM40" s="11"/>
      <c r="AN40" s="11"/>
      <c r="AO40" s="11"/>
      <c r="AP40" s="6"/>
      <c r="AQ40" s="67" t="s">
        <v>789</v>
      </c>
      <c r="AR40" s="50"/>
      <c r="AS40" s="50" t="s">
        <v>344</v>
      </c>
      <c r="AT40" s="63" t="s">
        <v>874</v>
      </c>
      <c r="AU40" s="12" t="s">
        <v>698</v>
      </c>
    </row>
    <row r="41" spans="1:47" s="3" customFormat="1" ht="12.75">
      <c r="A41" s="8"/>
      <c r="B41" s="602"/>
      <c r="C41" s="381"/>
      <c r="D41" s="1010"/>
      <c r="E41" s="1010"/>
      <c r="F41" s="1222" t="s">
        <v>242</v>
      </c>
      <c r="G41" s="10"/>
      <c r="H41" s="11"/>
      <c r="I41" s="6"/>
      <c r="J41" s="53"/>
      <c r="K41" s="126"/>
      <c r="L41" s="126"/>
      <c r="M41" s="31"/>
      <c r="N41" s="10"/>
      <c r="O41" s="11"/>
      <c r="P41" s="6"/>
      <c r="Q41" s="53"/>
      <c r="R41" s="126"/>
      <c r="S41" s="126"/>
      <c r="T41" s="31"/>
      <c r="U41" s="10"/>
      <c r="V41" s="6"/>
      <c r="W41" s="11"/>
      <c r="X41" s="53"/>
      <c r="Y41" s="126"/>
      <c r="Z41" s="31"/>
      <c r="AA41" s="10"/>
      <c r="AB41" s="11"/>
      <c r="AC41" s="11"/>
      <c r="AD41" s="53"/>
      <c r="AE41" s="126"/>
      <c r="AF41" s="255"/>
      <c r="AG41" s="13"/>
      <c r="AH41" s="13"/>
      <c r="AI41" s="11"/>
      <c r="AJ41" s="74"/>
      <c r="AK41" s="126"/>
      <c r="AL41" s="31"/>
      <c r="AM41" s="11"/>
      <c r="AN41" s="11"/>
      <c r="AO41" s="11"/>
      <c r="AP41" s="6"/>
      <c r="AQ41" s="67" t="s">
        <v>825</v>
      </c>
      <c r="AR41" s="50"/>
      <c r="AS41" s="63"/>
      <c r="AT41" s="63" t="s">
        <v>407</v>
      </c>
      <c r="AU41" s="12" t="s">
        <v>778</v>
      </c>
    </row>
    <row r="42" spans="1:47" s="3" customFormat="1" ht="12.75">
      <c r="A42" s="8"/>
      <c r="B42" s="602"/>
      <c r="C42" s="381"/>
      <c r="D42" s="1010"/>
      <c r="E42" s="1010"/>
      <c r="F42" s="117"/>
      <c r="G42" s="10"/>
      <c r="H42" s="11"/>
      <c r="I42" s="6"/>
      <c r="J42" s="53"/>
      <c r="K42" s="126"/>
      <c r="L42" s="126"/>
      <c r="M42" s="31"/>
      <c r="N42" s="10"/>
      <c r="O42" s="11"/>
      <c r="P42" s="6"/>
      <c r="Q42" s="53"/>
      <c r="R42" s="126"/>
      <c r="S42" s="126"/>
      <c r="T42" s="31"/>
      <c r="U42" s="10"/>
      <c r="V42" s="6"/>
      <c r="W42" s="11"/>
      <c r="X42" s="53"/>
      <c r="Y42" s="126"/>
      <c r="Z42" s="31"/>
      <c r="AA42" s="10"/>
      <c r="AB42" s="11"/>
      <c r="AC42" s="11"/>
      <c r="AD42" s="53"/>
      <c r="AE42" s="126"/>
      <c r="AF42" s="255"/>
      <c r="AG42" s="13"/>
      <c r="AH42" s="13"/>
      <c r="AI42" s="11"/>
      <c r="AJ42" s="74"/>
      <c r="AK42" s="126"/>
      <c r="AL42" s="31"/>
      <c r="AM42" s="11"/>
      <c r="AN42" s="11"/>
      <c r="AO42" s="11"/>
      <c r="AP42" s="6"/>
      <c r="AQ42" s="67" t="s">
        <v>826</v>
      </c>
      <c r="AR42" s="50"/>
      <c r="AS42" s="63"/>
      <c r="AT42" s="63" t="s">
        <v>875</v>
      </c>
      <c r="AU42" s="12" t="s">
        <v>780</v>
      </c>
    </row>
    <row r="43" spans="1:47" s="18" customFormat="1" ht="12.75">
      <c r="A43" s="8"/>
      <c r="B43" s="944"/>
      <c r="C43" s="867"/>
      <c r="D43" s="1011"/>
      <c r="E43" s="1011"/>
      <c r="F43" s="745"/>
      <c r="G43" s="17"/>
      <c r="H43" s="19"/>
      <c r="J43" s="56"/>
      <c r="K43" s="127"/>
      <c r="L43" s="127"/>
      <c r="M43" s="384"/>
      <c r="N43" s="17"/>
      <c r="O43" s="19"/>
      <c r="Q43" s="56"/>
      <c r="R43" s="127"/>
      <c r="S43" s="127"/>
      <c r="T43" s="384"/>
      <c r="U43" s="17"/>
      <c r="W43" s="19"/>
      <c r="X43" s="56"/>
      <c r="Y43" s="127"/>
      <c r="Z43" s="384"/>
      <c r="AA43" s="17"/>
      <c r="AB43" s="19"/>
      <c r="AC43" s="19"/>
      <c r="AD43" s="56"/>
      <c r="AE43" s="127"/>
      <c r="AF43" s="597"/>
      <c r="AG43" s="21"/>
      <c r="AH43" s="21"/>
      <c r="AI43" s="19"/>
      <c r="AJ43" s="199"/>
      <c r="AK43" s="127"/>
      <c r="AL43" s="384"/>
      <c r="AM43" s="19"/>
      <c r="AN43" s="19"/>
      <c r="AO43" s="19"/>
      <c r="AQ43" s="93"/>
      <c r="AR43" s="51"/>
      <c r="AS43" s="64"/>
      <c r="AT43" s="64" t="s">
        <v>876</v>
      </c>
      <c r="AU43" s="20" t="s">
        <v>505</v>
      </c>
    </row>
    <row r="44" spans="1:47" s="3" customFormat="1" ht="12.75">
      <c r="A44" s="8"/>
      <c r="B44" s="602">
        <v>11</v>
      </c>
      <c r="C44" s="381" t="s">
        <v>119</v>
      </c>
      <c r="D44" s="1010"/>
      <c r="E44" s="1010"/>
      <c r="F44" s="117"/>
      <c r="G44" s="10"/>
      <c r="H44" s="11"/>
      <c r="I44" s="6"/>
      <c r="J44" s="53"/>
      <c r="K44" s="126" t="s">
        <v>119</v>
      </c>
      <c r="L44" s="126"/>
      <c r="M44" s="31" t="s">
        <v>432</v>
      </c>
      <c r="N44" s="616"/>
      <c r="O44" s="617"/>
      <c r="P44" s="618"/>
      <c r="Q44" s="619"/>
      <c r="R44" s="126" t="s">
        <v>119</v>
      </c>
      <c r="S44" s="126"/>
      <c r="T44" s="117" t="s">
        <v>294</v>
      </c>
      <c r="U44" s="672" t="s">
        <v>262</v>
      </c>
      <c r="V44" s="673"/>
      <c r="W44" s="673"/>
      <c r="X44" s="1065"/>
      <c r="Y44" s="126"/>
      <c r="Z44" s="31"/>
      <c r="AA44" s="10"/>
      <c r="AB44" s="11"/>
      <c r="AC44" s="11"/>
      <c r="AD44" s="53"/>
      <c r="AE44" s="126"/>
      <c r="AF44" s="255"/>
      <c r="AG44" s="13"/>
      <c r="AH44" s="13"/>
      <c r="AI44" s="11"/>
      <c r="AJ44" s="74"/>
      <c r="AK44" s="126"/>
      <c r="AL44" s="118"/>
      <c r="AM44" s="10"/>
      <c r="AN44" s="11"/>
      <c r="AO44" s="11"/>
      <c r="AP44" s="6"/>
      <c r="AQ44" s="67" t="s">
        <v>790</v>
      </c>
      <c r="AR44" s="50"/>
      <c r="AS44" s="54" t="s">
        <v>343</v>
      </c>
      <c r="AT44" s="63" t="s">
        <v>643</v>
      </c>
      <c r="AU44" s="12" t="s">
        <v>2</v>
      </c>
    </row>
    <row r="45" spans="1:47" s="3" customFormat="1" ht="12.75">
      <c r="A45" s="8"/>
      <c r="B45" s="602"/>
      <c r="C45" s="381"/>
      <c r="D45" s="1010"/>
      <c r="E45" s="1010"/>
      <c r="F45" s="117"/>
      <c r="G45" s="10"/>
      <c r="H45" s="11"/>
      <c r="I45" s="6"/>
      <c r="J45" s="53"/>
      <c r="K45" s="126"/>
      <c r="L45" s="126"/>
      <c r="M45" s="31"/>
      <c r="N45" s="10"/>
      <c r="O45" s="11"/>
      <c r="P45" s="6"/>
      <c r="Q45" s="53"/>
      <c r="R45" s="126"/>
      <c r="S45" s="126"/>
      <c r="T45" s="31"/>
      <c r="U45" s="672" t="s">
        <v>111</v>
      </c>
      <c r="V45" s="673" t="s">
        <v>110</v>
      </c>
      <c r="W45" s="673">
        <v>14</v>
      </c>
      <c r="X45" s="1065">
        <v>250</v>
      </c>
      <c r="Y45" s="126"/>
      <c r="Z45" s="31"/>
      <c r="AA45" s="10"/>
      <c r="AB45" s="11"/>
      <c r="AC45" s="11"/>
      <c r="AD45" s="53"/>
      <c r="AE45" s="126"/>
      <c r="AF45" s="255"/>
      <c r="AG45" s="13"/>
      <c r="AH45" s="13"/>
      <c r="AI45" s="11"/>
      <c r="AJ45" s="74"/>
      <c r="AK45" s="126"/>
      <c r="AL45" s="118"/>
      <c r="AM45" s="10"/>
      <c r="AN45" s="11"/>
      <c r="AO45" s="11"/>
      <c r="AP45" s="50"/>
      <c r="AQ45" s="67" t="s">
        <v>827</v>
      </c>
      <c r="AR45" s="50"/>
      <c r="AS45" s="50"/>
      <c r="AT45" s="63" t="s">
        <v>860</v>
      </c>
      <c r="AU45" s="12" t="s">
        <v>778</v>
      </c>
    </row>
    <row r="46" spans="1:47" s="3" customFormat="1" ht="12.75">
      <c r="A46" s="8"/>
      <c r="B46" s="602"/>
      <c r="C46" s="381"/>
      <c r="D46" s="1010"/>
      <c r="E46" s="1010"/>
      <c r="F46" s="117"/>
      <c r="G46" s="10"/>
      <c r="H46" s="11"/>
      <c r="I46" s="6"/>
      <c r="J46" s="53"/>
      <c r="K46" s="126"/>
      <c r="L46" s="126"/>
      <c r="M46" s="31"/>
      <c r="N46" s="10"/>
      <c r="O46" s="11"/>
      <c r="P46" s="6"/>
      <c r="Q46" s="53"/>
      <c r="R46" s="126"/>
      <c r="S46" s="126"/>
      <c r="T46" s="31"/>
      <c r="U46" s="678" t="s">
        <v>137</v>
      </c>
      <c r="V46" s="679"/>
      <c r="W46" s="679"/>
      <c r="X46" s="1066"/>
      <c r="Y46" s="126"/>
      <c r="Z46" s="31"/>
      <c r="AA46" s="10"/>
      <c r="AB46" s="11"/>
      <c r="AC46" s="11"/>
      <c r="AD46" s="53"/>
      <c r="AE46" s="126"/>
      <c r="AF46" s="255"/>
      <c r="AG46" s="13"/>
      <c r="AH46" s="13"/>
      <c r="AI46" s="11"/>
      <c r="AJ46" s="74"/>
      <c r="AK46" s="126"/>
      <c r="AL46" s="118"/>
      <c r="AM46" s="10"/>
      <c r="AN46" s="11"/>
      <c r="AO46" s="11"/>
      <c r="AP46" s="6"/>
      <c r="AQ46" s="67" t="s">
        <v>828</v>
      </c>
      <c r="AR46" s="50"/>
      <c r="AS46" s="50"/>
      <c r="AT46" s="63" t="s">
        <v>660</v>
      </c>
      <c r="AU46" s="12" t="s">
        <v>506</v>
      </c>
    </row>
    <row r="47" spans="1:47" s="3" customFormat="1" ht="12.75">
      <c r="A47" s="8"/>
      <c r="B47" s="602"/>
      <c r="C47" s="381"/>
      <c r="D47" s="1010"/>
      <c r="E47" s="1010"/>
      <c r="F47" s="117"/>
      <c r="G47" s="10"/>
      <c r="H47" s="11"/>
      <c r="I47" s="6"/>
      <c r="J47" s="53"/>
      <c r="K47" s="126"/>
      <c r="L47" s="126"/>
      <c r="M47" s="31"/>
      <c r="N47" s="10"/>
      <c r="O47" s="11"/>
      <c r="P47" s="6"/>
      <c r="Q47" s="53"/>
      <c r="R47" s="126"/>
      <c r="S47" s="126"/>
      <c r="T47" s="31"/>
      <c r="U47" s="678" t="s">
        <v>111</v>
      </c>
      <c r="V47" s="679" t="s">
        <v>110</v>
      </c>
      <c r="W47" s="679">
        <v>14</v>
      </c>
      <c r="X47" s="1066">
        <v>250</v>
      </c>
      <c r="Y47" s="126"/>
      <c r="Z47" s="31"/>
      <c r="AA47" s="10"/>
      <c r="AB47" s="11"/>
      <c r="AC47" s="11"/>
      <c r="AD47" s="53"/>
      <c r="AE47" s="126"/>
      <c r="AF47" s="255"/>
      <c r="AG47" s="13"/>
      <c r="AH47" s="13"/>
      <c r="AI47" s="11"/>
      <c r="AJ47" s="74"/>
      <c r="AK47" s="126"/>
      <c r="AL47" s="118"/>
      <c r="AM47" s="10"/>
      <c r="AN47" s="11"/>
      <c r="AO47" s="11"/>
      <c r="AP47" s="6"/>
      <c r="AQ47" s="67"/>
      <c r="AR47" s="50"/>
      <c r="AS47" s="50"/>
      <c r="AT47" s="63" t="s">
        <v>877</v>
      </c>
      <c r="AU47" s="12" t="s">
        <v>780</v>
      </c>
    </row>
    <row r="48" spans="1:47" s="3" customFormat="1" ht="12.75">
      <c r="A48" s="8"/>
      <c r="B48" s="602"/>
      <c r="C48" s="381"/>
      <c r="D48" s="1010"/>
      <c r="E48" s="1010"/>
      <c r="F48" s="117"/>
      <c r="G48" s="10"/>
      <c r="H48" s="11"/>
      <c r="I48" s="6"/>
      <c r="J48" s="53"/>
      <c r="K48" s="126"/>
      <c r="L48" s="126"/>
      <c r="M48" s="31"/>
      <c r="N48" s="10"/>
      <c r="O48" s="11"/>
      <c r="P48" s="6"/>
      <c r="Q48" s="53"/>
      <c r="R48" s="126"/>
      <c r="S48" s="126"/>
      <c r="T48" s="31"/>
      <c r="U48" s="616" t="s">
        <v>258</v>
      </c>
      <c r="V48" s="617"/>
      <c r="W48" s="617"/>
      <c r="X48" s="1070"/>
      <c r="Y48" s="126"/>
      <c r="Z48" s="31"/>
      <c r="AA48" s="10"/>
      <c r="AB48" s="11"/>
      <c r="AC48" s="11"/>
      <c r="AD48" s="53"/>
      <c r="AE48" s="126"/>
      <c r="AF48" s="255"/>
      <c r="AG48" s="13"/>
      <c r="AH48" s="13"/>
      <c r="AI48" s="11"/>
      <c r="AJ48" s="74"/>
      <c r="AK48" s="126"/>
      <c r="AL48" s="118"/>
      <c r="AM48" s="10"/>
      <c r="AN48" s="11"/>
      <c r="AO48" s="11"/>
      <c r="AP48" s="6"/>
      <c r="AQ48" s="67"/>
      <c r="AR48" s="50"/>
      <c r="AS48" s="50"/>
      <c r="AT48" s="63" t="s">
        <v>702</v>
      </c>
      <c r="AU48" s="12" t="s">
        <v>698</v>
      </c>
    </row>
    <row r="49" spans="1:47" s="18" customFormat="1" ht="12.75">
      <c r="A49" s="8"/>
      <c r="B49" s="944"/>
      <c r="C49" s="867"/>
      <c r="D49" s="1323"/>
      <c r="E49" s="1011"/>
      <c r="F49" s="745"/>
      <c r="G49" s="17"/>
      <c r="H49" s="19"/>
      <c r="J49" s="56"/>
      <c r="K49" s="127"/>
      <c r="L49" s="127"/>
      <c r="M49" s="384"/>
      <c r="N49" s="17"/>
      <c r="O49" s="19"/>
      <c r="Q49" s="56"/>
      <c r="R49" s="127"/>
      <c r="S49" s="127"/>
      <c r="T49" s="384"/>
      <c r="U49" s="634">
        <v>1600</v>
      </c>
      <c r="V49" s="636" t="s">
        <v>386</v>
      </c>
      <c r="W49" s="636">
        <v>16</v>
      </c>
      <c r="X49" s="637">
        <v>150</v>
      </c>
      <c r="Y49" s="127"/>
      <c r="Z49" s="384"/>
      <c r="AA49" s="17"/>
      <c r="AB49" s="19"/>
      <c r="AC49" s="19"/>
      <c r="AD49" s="56"/>
      <c r="AE49" s="127"/>
      <c r="AF49" s="597"/>
      <c r="AG49" s="21"/>
      <c r="AH49" s="21"/>
      <c r="AI49" s="19"/>
      <c r="AJ49" s="69"/>
      <c r="AK49" s="127"/>
      <c r="AL49" s="384"/>
      <c r="AM49" s="19"/>
      <c r="AN49" s="19"/>
      <c r="AO49" s="19"/>
      <c r="AQ49" s="93"/>
      <c r="AR49" s="51"/>
      <c r="AS49" s="51"/>
      <c r="AT49" s="64" t="s">
        <v>13</v>
      </c>
      <c r="AU49" s="20"/>
    </row>
    <row r="50" spans="1:47" s="3" customFormat="1" ht="12.75">
      <c r="A50" s="8"/>
      <c r="B50" s="602">
        <v>12</v>
      </c>
      <c r="C50" s="381" t="s">
        <v>123</v>
      </c>
      <c r="D50" s="1266" t="s">
        <v>123</v>
      </c>
      <c r="E50" s="1266"/>
      <c r="F50" s="789" t="s">
        <v>124</v>
      </c>
      <c r="G50" s="98"/>
      <c r="H50" s="11"/>
      <c r="I50" s="6"/>
      <c r="J50" s="53"/>
      <c r="K50" s="126"/>
      <c r="L50" s="126"/>
      <c r="M50" s="31"/>
      <c r="N50" s="159"/>
      <c r="O50" s="285"/>
      <c r="P50" s="284"/>
      <c r="Q50" s="286"/>
      <c r="R50" s="126"/>
      <c r="S50" s="126"/>
      <c r="T50" s="31"/>
      <c r="U50" s="10"/>
      <c r="V50" s="6"/>
      <c r="W50" s="11"/>
      <c r="X50" s="53"/>
      <c r="Y50" s="126"/>
      <c r="Z50" s="31"/>
      <c r="AA50" s="10"/>
      <c r="AB50" s="11"/>
      <c r="AC50" s="11"/>
      <c r="AD50" s="53"/>
      <c r="AE50" s="126"/>
      <c r="AF50" s="255"/>
      <c r="AG50" s="13"/>
      <c r="AH50" s="13"/>
      <c r="AI50" s="11"/>
      <c r="AJ50" s="68"/>
      <c r="AK50" s="126"/>
      <c r="AL50" s="118"/>
      <c r="AM50" s="10"/>
      <c r="AN50" s="11"/>
      <c r="AO50" s="11"/>
      <c r="AP50" s="50"/>
      <c r="AQ50" s="67" t="s">
        <v>791</v>
      </c>
      <c r="AR50" s="50"/>
      <c r="AS50" s="54" t="s">
        <v>344</v>
      </c>
      <c r="AT50" s="63" t="s">
        <v>878</v>
      </c>
      <c r="AU50" s="12"/>
    </row>
    <row r="51" spans="1:47" s="3" customFormat="1" ht="12.75">
      <c r="A51" s="8"/>
      <c r="B51" s="602"/>
      <c r="C51" s="381"/>
      <c r="D51" s="1010"/>
      <c r="E51" s="1010"/>
      <c r="F51" s="117"/>
      <c r="G51" s="10"/>
      <c r="H51" s="11"/>
      <c r="I51" s="6"/>
      <c r="J51" s="53"/>
      <c r="K51" s="126"/>
      <c r="L51" s="126"/>
      <c r="M51" s="31"/>
      <c r="N51" s="10"/>
      <c r="O51" s="11"/>
      <c r="P51" s="6"/>
      <c r="Q51" s="53"/>
      <c r="R51" s="126"/>
      <c r="S51" s="126"/>
      <c r="T51" s="31"/>
      <c r="U51" s="10"/>
      <c r="V51" s="6"/>
      <c r="W51" s="11"/>
      <c r="X51" s="53"/>
      <c r="Y51" s="126"/>
      <c r="Z51" s="31"/>
      <c r="AA51" s="10"/>
      <c r="AB51" s="11"/>
      <c r="AC51" s="11"/>
      <c r="AD51" s="53"/>
      <c r="AE51" s="126"/>
      <c r="AF51" s="255"/>
      <c r="AG51" s="13"/>
      <c r="AH51" s="13"/>
      <c r="AI51" s="11"/>
      <c r="AJ51" s="68"/>
      <c r="AK51" s="126"/>
      <c r="AL51" s="118"/>
      <c r="AM51" s="10"/>
      <c r="AN51" s="11"/>
      <c r="AO51" s="11"/>
      <c r="AP51" s="50"/>
      <c r="AQ51" s="67" t="s">
        <v>829</v>
      </c>
      <c r="AR51" s="50"/>
      <c r="AS51" s="50"/>
      <c r="AT51" s="63" t="s">
        <v>879</v>
      </c>
      <c r="AU51" s="12"/>
    </row>
    <row r="52" spans="1:47" s="3" customFormat="1" ht="13.5" thickBot="1">
      <c r="A52" s="8"/>
      <c r="B52" s="945"/>
      <c r="C52" s="908"/>
      <c r="D52" s="1014"/>
      <c r="E52" s="1014"/>
      <c r="F52" s="746"/>
      <c r="G52" s="78"/>
      <c r="H52" s="79"/>
      <c r="I52" s="77"/>
      <c r="J52" s="76"/>
      <c r="K52" s="135"/>
      <c r="L52" s="128"/>
      <c r="M52" s="385"/>
      <c r="N52" s="78"/>
      <c r="O52" s="79"/>
      <c r="P52" s="77"/>
      <c r="Q52" s="76"/>
      <c r="R52" s="135"/>
      <c r="S52" s="135"/>
      <c r="T52" s="750"/>
      <c r="U52" s="78"/>
      <c r="V52" s="77"/>
      <c r="W52" s="79"/>
      <c r="X52" s="76"/>
      <c r="Y52" s="128"/>
      <c r="Z52" s="385"/>
      <c r="AA52" s="78"/>
      <c r="AB52" s="79"/>
      <c r="AC52" s="79"/>
      <c r="AD52" s="76"/>
      <c r="AE52" s="128"/>
      <c r="AF52" s="598"/>
      <c r="AG52" s="81"/>
      <c r="AH52" s="81"/>
      <c r="AI52" s="79"/>
      <c r="AJ52" s="200"/>
      <c r="AK52" s="128" t="s">
        <v>123</v>
      </c>
      <c r="AL52" s="385" t="s">
        <v>298</v>
      </c>
      <c r="AM52" s="78"/>
      <c r="AN52" s="79"/>
      <c r="AO52" s="79"/>
      <c r="AP52" s="80"/>
      <c r="AQ52" s="87"/>
      <c r="AR52" s="80"/>
      <c r="AS52" s="80"/>
      <c r="AT52" s="83" t="s">
        <v>880</v>
      </c>
      <c r="AU52" s="84"/>
    </row>
    <row r="53" spans="1:47" s="3" customFormat="1" ht="13.5" thickTop="1">
      <c r="A53" s="8"/>
      <c r="B53" s="1223">
        <v>13</v>
      </c>
      <c r="C53" s="1224" t="s">
        <v>126</v>
      </c>
      <c r="D53" s="1324"/>
      <c r="E53" s="1324"/>
      <c r="F53" s="1225"/>
      <c r="G53" s="246"/>
      <c r="H53" s="235"/>
      <c r="I53" s="236"/>
      <c r="J53" s="237"/>
      <c r="K53" s="247"/>
      <c r="L53" s="247"/>
      <c r="M53" s="742"/>
      <c r="N53" s="246"/>
      <c r="O53" s="235"/>
      <c r="P53" s="236"/>
      <c r="Q53" s="237"/>
      <c r="R53" s="247"/>
      <c r="S53" s="247"/>
      <c r="T53" s="607"/>
      <c r="U53" s="246"/>
      <c r="V53" s="236"/>
      <c r="W53" s="235"/>
      <c r="X53" s="237"/>
      <c r="Y53" s="247"/>
      <c r="Z53" s="607"/>
      <c r="AA53" s="10"/>
      <c r="AB53" s="11"/>
      <c r="AC53" s="11"/>
      <c r="AD53" s="53"/>
      <c r="AE53" s="126" t="s">
        <v>126</v>
      </c>
      <c r="AF53" s="255" t="s">
        <v>289</v>
      </c>
      <c r="AG53" s="627" t="s">
        <v>377</v>
      </c>
      <c r="AH53" s="628"/>
      <c r="AI53" s="617"/>
      <c r="AJ53" s="629"/>
      <c r="AK53" s="126"/>
      <c r="AL53" s="118"/>
      <c r="AM53" s="10"/>
      <c r="AN53" s="11"/>
      <c r="AO53" s="11"/>
      <c r="AP53" s="6"/>
      <c r="AQ53" s="67" t="s">
        <v>792</v>
      </c>
      <c r="AR53" s="50"/>
      <c r="AS53" s="50"/>
      <c r="AT53" s="63" t="s">
        <v>9</v>
      </c>
      <c r="AU53" s="12"/>
    </row>
    <row r="54" spans="1:47" s="3" customFormat="1" ht="12.75">
      <c r="A54" s="8" t="s">
        <v>325</v>
      </c>
      <c r="B54" s="602"/>
      <c r="C54" s="381"/>
      <c r="D54" s="1010"/>
      <c r="E54" s="1010"/>
      <c r="F54" s="117"/>
      <c r="G54" s="10"/>
      <c r="H54" s="11"/>
      <c r="I54" s="6"/>
      <c r="J54" s="53"/>
      <c r="K54" s="126"/>
      <c r="L54" s="126"/>
      <c r="M54" s="31"/>
      <c r="N54" s="10"/>
      <c r="O54" s="11"/>
      <c r="P54" s="6"/>
      <c r="Q54" s="53"/>
      <c r="R54" s="126"/>
      <c r="S54" s="126"/>
      <c r="T54" s="31"/>
      <c r="U54" s="10"/>
      <c r="V54" s="6"/>
      <c r="W54" s="11"/>
      <c r="X54" s="53"/>
      <c r="Y54" s="126"/>
      <c r="Z54" s="31"/>
      <c r="AA54" s="10"/>
      <c r="AB54" s="11"/>
      <c r="AC54" s="11"/>
      <c r="AD54" s="53"/>
      <c r="AE54" s="126"/>
      <c r="AF54" s="255"/>
      <c r="AG54" s="616">
        <v>1400</v>
      </c>
      <c r="AH54" s="628" t="s">
        <v>385</v>
      </c>
      <c r="AI54" s="617">
        <v>14</v>
      </c>
      <c r="AJ54" s="1743">
        <v>110</v>
      </c>
      <c r="AK54" s="126"/>
      <c r="AL54" s="118"/>
      <c r="AM54" s="10"/>
      <c r="AN54" s="11"/>
      <c r="AO54" s="11"/>
      <c r="AP54" s="6"/>
      <c r="AQ54" s="67" t="s">
        <v>830</v>
      </c>
      <c r="AR54" s="50"/>
      <c r="AS54" s="50"/>
      <c r="AT54" s="63"/>
      <c r="AU54" s="12"/>
    </row>
    <row r="55" spans="1:47" s="3" customFormat="1" ht="12.75">
      <c r="A55" s="8"/>
      <c r="B55" s="944"/>
      <c r="C55" s="867"/>
      <c r="D55" s="1011"/>
      <c r="E55" s="1011"/>
      <c r="F55" s="745"/>
      <c r="G55" s="17"/>
      <c r="H55" s="19"/>
      <c r="I55" s="18"/>
      <c r="J55" s="56"/>
      <c r="K55" s="127"/>
      <c r="L55" s="127"/>
      <c r="M55" s="384"/>
      <c r="N55" s="17"/>
      <c r="O55" s="19"/>
      <c r="P55" s="18"/>
      <c r="Q55" s="56"/>
      <c r="R55" s="127"/>
      <c r="S55" s="127"/>
      <c r="T55" s="384"/>
      <c r="U55" s="17"/>
      <c r="V55" s="18"/>
      <c r="W55" s="19"/>
      <c r="X55" s="56"/>
      <c r="Y55" s="127"/>
      <c r="Z55" s="384"/>
      <c r="AA55" s="17"/>
      <c r="AB55" s="19"/>
      <c r="AC55" s="19"/>
      <c r="AD55" s="56"/>
      <c r="AE55" s="127"/>
      <c r="AF55" s="597"/>
      <c r="AG55" s="21"/>
      <c r="AH55" s="21"/>
      <c r="AI55" s="19"/>
      <c r="AJ55" s="69"/>
      <c r="AK55" s="127"/>
      <c r="AL55" s="384"/>
      <c r="AM55" s="17"/>
      <c r="AN55" s="19"/>
      <c r="AO55" s="19"/>
      <c r="AP55" s="18"/>
      <c r="AQ55" s="93" t="s">
        <v>397</v>
      </c>
      <c r="AR55" s="51"/>
      <c r="AS55" s="51"/>
      <c r="AT55" s="64"/>
      <c r="AU55" s="20"/>
    </row>
    <row r="56" spans="1:47" s="3" customFormat="1" ht="12.75">
      <c r="A56" s="8"/>
      <c r="B56" s="602">
        <v>14</v>
      </c>
      <c r="C56" s="381" t="s">
        <v>109</v>
      </c>
      <c r="D56" s="1010"/>
      <c r="E56" s="1010"/>
      <c r="F56" s="117"/>
      <c r="G56" s="10"/>
      <c r="H56" s="11"/>
      <c r="I56" s="6"/>
      <c r="J56" s="53"/>
      <c r="K56" s="126" t="s">
        <v>109</v>
      </c>
      <c r="L56" s="126"/>
      <c r="M56" s="31" t="s">
        <v>432</v>
      </c>
      <c r="N56" s="10"/>
      <c r="O56" s="11"/>
      <c r="P56" s="6"/>
      <c r="Q56" s="53"/>
      <c r="R56" s="126" t="s">
        <v>109</v>
      </c>
      <c r="S56" s="126" t="s">
        <v>487</v>
      </c>
      <c r="T56" s="31" t="s">
        <v>295</v>
      </c>
      <c r="U56" s="616" t="s">
        <v>42</v>
      </c>
      <c r="V56" s="618"/>
      <c r="W56" s="617"/>
      <c r="X56" s="1070"/>
      <c r="Y56" s="126"/>
      <c r="Z56" s="31"/>
      <c r="AA56" s="10"/>
      <c r="AB56" s="11"/>
      <c r="AC56" s="11"/>
      <c r="AD56" s="53"/>
      <c r="AE56" s="130"/>
      <c r="AF56" s="255"/>
      <c r="AG56" s="13"/>
      <c r="AH56" s="13"/>
      <c r="AI56" s="11"/>
      <c r="AJ56" s="74"/>
      <c r="AK56" s="126"/>
      <c r="AL56" s="118"/>
      <c r="AM56" s="10"/>
      <c r="AN56" s="11"/>
      <c r="AO56" s="11"/>
      <c r="AP56" s="6"/>
      <c r="AQ56" s="67" t="s">
        <v>793</v>
      </c>
      <c r="AR56" s="50"/>
      <c r="AS56" s="50"/>
      <c r="AT56" s="63" t="s">
        <v>881</v>
      </c>
      <c r="AU56" s="12" t="s">
        <v>506</v>
      </c>
    </row>
    <row r="57" spans="1:47" s="3" customFormat="1" ht="12.75">
      <c r="A57" s="8"/>
      <c r="B57" s="602"/>
      <c r="C57" s="381"/>
      <c r="D57" s="1010"/>
      <c r="E57" s="1010"/>
      <c r="F57" s="117"/>
      <c r="G57" s="10"/>
      <c r="H57" s="11"/>
      <c r="I57" s="6"/>
      <c r="J57" s="53"/>
      <c r="K57" s="126"/>
      <c r="L57" s="126"/>
      <c r="M57" s="31"/>
      <c r="N57" s="10"/>
      <c r="O57" s="11"/>
      <c r="P57" s="6"/>
      <c r="Q57" s="53"/>
      <c r="R57" s="126"/>
      <c r="S57" s="126"/>
      <c r="T57" s="31" t="s">
        <v>242</v>
      </c>
      <c r="U57" s="616" t="s">
        <v>41</v>
      </c>
      <c r="V57" s="618"/>
      <c r="W57" s="617"/>
      <c r="X57" s="1070"/>
      <c r="Y57" s="126"/>
      <c r="Z57" s="31"/>
      <c r="AA57" s="10"/>
      <c r="AB57" s="11"/>
      <c r="AC57" s="11"/>
      <c r="AD57" s="53"/>
      <c r="AE57" s="130"/>
      <c r="AF57" s="255"/>
      <c r="AG57" s="13"/>
      <c r="AH57" s="13"/>
      <c r="AI57" s="11"/>
      <c r="AJ57" s="74"/>
      <c r="AK57" s="126"/>
      <c r="AL57" s="118"/>
      <c r="AM57" s="10"/>
      <c r="AN57" s="11"/>
      <c r="AO57" s="11"/>
      <c r="AP57" s="6"/>
      <c r="AQ57" s="67" t="s">
        <v>831</v>
      </c>
      <c r="AR57" s="50"/>
      <c r="AS57" s="50"/>
      <c r="AT57" s="63" t="s">
        <v>882</v>
      </c>
      <c r="AU57" s="12"/>
    </row>
    <row r="58" spans="1:47" s="3" customFormat="1" ht="12.75">
      <c r="A58" s="8"/>
      <c r="B58" s="866"/>
      <c r="C58" s="867"/>
      <c r="D58" s="1011"/>
      <c r="E58" s="1011"/>
      <c r="F58" s="745"/>
      <c r="G58" s="17"/>
      <c r="H58" s="19"/>
      <c r="I58" s="18"/>
      <c r="J58" s="56"/>
      <c r="K58" s="127"/>
      <c r="L58" s="127"/>
      <c r="M58" s="31"/>
      <c r="N58" s="10"/>
      <c r="O58" s="19"/>
      <c r="P58" s="18"/>
      <c r="Q58" s="56"/>
      <c r="R58" s="127"/>
      <c r="S58" s="127"/>
      <c r="T58" s="384"/>
      <c r="U58" s="634" t="s">
        <v>129</v>
      </c>
      <c r="V58" s="636" t="s">
        <v>110</v>
      </c>
      <c r="W58" s="636">
        <v>10</v>
      </c>
      <c r="X58" s="637">
        <v>250</v>
      </c>
      <c r="Y58" s="127"/>
      <c r="Z58" s="384"/>
      <c r="AA58" s="17"/>
      <c r="AB58" s="19"/>
      <c r="AC58" s="19"/>
      <c r="AD58" s="56"/>
      <c r="AE58" s="127"/>
      <c r="AF58" s="597"/>
      <c r="AG58" s="21"/>
      <c r="AH58" s="21"/>
      <c r="AI58" s="19"/>
      <c r="AJ58" s="199"/>
      <c r="AK58" s="127"/>
      <c r="AL58" s="384"/>
      <c r="AM58" s="17"/>
      <c r="AN58" s="19"/>
      <c r="AO58" s="19"/>
      <c r="AP58" s="18"/>
      <c r="AQ58" s="93" t="s">
        <v>401</v>
      </c>
      <c r="AR58" s="51"/>
      <c r="AS58" s="51"/>
      <c r="AT58" s="64" t="s">
        <v>883</v>
      </c>
      <c r="AU58" s="20"/>
    </row>
    <row r="59" spans="1:47" s="3" customFormat="1" ht="12.75">
      <c r="A59" s="28"/>
      <c r="B59" s="600">
        <v>15</v>
      </c>
      <c r="C59" s="601" t="s">
        <v>112</v>
      </c>
      <c r="D59" s="1010" t="s">
        <v>112</v>
      </c>
      <c r="E59" s="1010"/>
      <c r="F59" s="1015" t="s">
        <v>465</v>
      </c>
      <c r="G59" s="10"/>
      <c r="H59" s="11"/>
      <c r="I59" s="6"/>
      <c r="J59" s="53"/>
      <c r="K59" s="126"/>
      <c r="L59" s="126"/>
      <c r="M59" s="599"/>
      <c r="N59" s="98"/>
      <c r="O59" s="11"/>
      <c r="P59" s="6"/>
      <c r="Q59" s="53"/>
      <c r="R59" s="126"/>
      <c r="S59" s="126"/>
      <c r="T59" s="31"/>
      <c r="U59" s="10"/>
      <c r="V59" s="6"/>
      <c r="W59" s="11"/>
      <c r="X59" s="53"/>
      <c r="Y59" s="126"/>
      <c r="Z59" s="31"/>
      <c r="AA59" s="10"/>
      <c r="AB59" s="11"/>
      <c r="AC59" s="11"/>
      <c r="AD59" s="53"/>
      <c r="AE59" s="126"/>
      <c r="AF59" s="255"/>
      <c r="AG59" s="13"/>
      <c r="AH59" s="13"/>
      <c r="AI59" s="11"/>
      <c r="AJ59" s="74"/>
      <c r="AK59" s="126"/>
      <c r="AL59" s="118"/>
      <c r="AM59" s="10"/>
      <c r="AN59" s="11"/>
      <c r="AO59" s="11"/>
      <c r="AP59" s="6"/>
      <c r="AQ59" s="67" t="s">
        <v>794</v>
      </c>
      <c r="AR59" s="50"/>
      <c r="AS59" s="50" t="s">
        <v>90</v>
      </c>
      <c r="AT59" s="63" t="s">
        <v>722</v>
      </c>
      <c r="AU59" s="12" t="s">
        <v>778</v>
      </c>
    </row>
    <row r="60" spans="1:47" s="3" customFormat="1" ht="12.75">
      <c r="A60" s="28"/>
      <c r="B60" s="600"/>
      <c r="C60" s="601"/>
      <c r="D60" s="1010"/>
      <c r="E60" s="1010"/>
      <c r="F60" s="31" t="s">
        <v>241</v>
      </c>
      <c r="G60" s="10"/>
      <c r="H60" s="11"/>
      <c r="I60" s="6"/>
      <c r="J60" s="53"/>
      <c r="K60" s="126"/>
      <c r="L60" s="126"/>
      <c r="M60" s="975"/>
      <c r="N60" s="15"/>
      <c r="O60" s="11"/>
      <c r="P60" s="6"/>
      <c r="Q60" s="53"/>
      <c r="R60" s="126"/>
      <c r="S60" s="126"/>
      <c r="T60" s="31"/>
      <c r="U60" s="10"/>
      <c r="V60" s="6"/>
      <c r="W60" s="11"/>
      <c r="X60" s="53"/>
      <c r="Y60" s="126"/>
      <c r="Z60" s="31"/>
      <c r="AA60" s="10"/>
      <c r="AB60" s="11"/>
      <c r="AC60" s="11"/>
      <c r="AD60" s="53"/>
      <c r="AE60" s="126"/>
      <c r="AF60" s="255"/>
      <c r="AG60" s="13"/>
      <c r="AH60" s="13"/>
      <c r="AI60" s="11"/>
      <c r="AJ60" s="74"/>
      <c r="AK60" s="126"/>
      <c r="AL60" s="118"/>
      <c r="AM60" s="10"/>
      <c r="AN60" s="11"/>
      <c r="AO60" s="11"/>
      <c r="AP60" s="6"/>
      <c r="AQ60" s="67" t="s">
        <v>832</v>
      </c>
      <c r="AR60" s="50"/>
      <c r="AS60" s="50"/>
      <c r="AT60" s="63" t="s">
        <v>860</v>
      </c>
      <c r="AU60" s="12" t="s">
        <v>698</v>
      </c>
    </row>
    <row r="61" spans="1:47" s="3" customFormat="1" ht="12.75">
      <c r="A61" s="28"/>
      <c r="B61" s="600"/>
      <c r="C61" s="601"/>
      <c r="D61" s="1010"/>
      <c r="E61" s="1010"/>
      <c r="F61" s="31"/>
      <c r="G61" s="10"/>
      <c r="H61" s="11"/>
      <c r="I61" s="6"/>
      <c r="J61" s="53"/>
      <c r="K61" s="126"/>
      <c r="L61" s="126"/>
      <c r="M61" s="975"/>
      <c r="N61" s="15"/>
      <c r="O61" s="11"/>
      <c r="P61" s="6"/>
      <c r="Q61" s="53"/>
      <c r="R61" s="126"/>
      <c r="S61" s="126"/>
      <c r="T61" s="31"/>
      <c r="U61" s="10"/>
      <c r="V61" s="6"/>
      <c r="W61" s="11"/>
      <c r="X61" s="53"/>
      <c r="Y61" s="126"/>
      <c r="Z61" s="31"/>
      <c r="AA61" s="10"/>
      <c r="AB61" s="11"/>
      <c r="AC61" s="11"/>
      <c r="AD61" s="53"/>
      <c r="AE61" s="126"/>
      <c r="AF61" s="255"/>
      <c r="AG61" s="13"/>
      <c r="AH61" s="13"/>
      <c r="AI61" s="11"/>
      <c r="AJ61" s="74"/>
      <c r="AK61" s="126"/>
      <c r="AL61" s="118"/>
      <c r="AM61" s="10"/>
      <c r="AN61" s="11"/>
      <c r="AO61" s="11"/>
      <c r="AP61" s="6"/>
      <c r="AQ61" s="67"/>
      <c r="AR61" s="50"/>
      <c r="AS61" s="50"/>
      <c r="AT61" s="63" t="s">
        <v>884</v>
      </c>
      <c r="AU61" s="12"/>
    </row>
    <row r="62" spans="1:47" s="3" customFormat="1" ht="12.75">
      <c r="A62" s="28"/>
      <c r="B62" s="947"/>
      <c r="C62" s="948"/>
      <c r="D62" s="1011"/>
      <c r="E62" s="1011"/>
      <c r="F62" s="745"/>
      <c r="G62" s="17"/>
      <c r="H62" s="19"/>
      <c r="I62" s="18"/>
      <c r="J62" s="56"/>
      <c r="K62" s="127"/>
      <c r="L62" s="127"/>
      <c r="M62" s="1113"/>
      <c r="N62" s="30"/>
      <c r="O62" s="19"/>
      <c r="P62" s="18"/>
      <c r="Q62" s="56"/>
      <c r="R62" s="127"/>
      <c r="S62" s="127"/>
      <c r="T62" s="384"/>
      <c r="U62" s="17"/>
      <c r="V62" s="18"/>
      <c r="W62" s="19"/>
      <c r="X62" s="56"/>
      <c r="Y62" s="127"/>
      <c r="Z62" s="384"/>
      <c r="AA62" s="17"/>
      <c r="AB62" s="19"/>
      <c r="AC62" s="19"/>
      <c r="AD62" s="56"/>
      <c r="AE62" s="127"/>
      <c r="AF62" s="597"/>
      <c r="AG62" s="21"/>
      <c r="AH62" s="21"/>
      <c r="AI62" s="19"/>
      <c r="AJ62" s="199"/>
      <c r="AK62" s="127"/>
      <c r="AL62" s="384"/>
      <c r="AM62" s="17"/>
      <c r="AN62" s="19"/>
      <c r="AO62" s="19"/>
      <c r="AP62" s="18"/>
      <c r="AQ62" s="93" t="s">
        <v>795</v>
      </c>
      <c r="AR62" s="51"/>
      <c r="AS62" s="51"/>
      <c r="AT62" s="64" t="s">
        <v>885</v>
      </c>
      <c r="AU62" s="20"/>
    </row>
    <row r="63" spans="1:47" s="3" customFormat="1" ht="12.75">
      <c r="A63" s="28"/>
      <c r="B63" s="600">
        <v>16</v>
      </c>
      <c r="C63" s="601" t="s">
        <v>115</v>
      </c>
      <c r="D63" s="1010"/>
      <c r="E63" s="1010"/>
      <c r="F63" s="117"/>
      <c r="G63" s="10"/>
      <c r="H63" s="11"/>
      <c r="I63" s="6"/>
      <c r="J63" s="53"/>
      <c r="K63" s="126"/>
      <c r="L63" s="126"/>
      <c r="M63" s="31"/>
      <c r="N63" s="10"/>
      <c r="O63" s="11"/>
      <c r="P63" s="6"/>
      <c r="Q63" s="53"/>
      <c r="R63" s="126" t="s">
        <v>115</v>
      </c>
      <c r="S63" s="126"/>
      <c r="T63" s="31" t="s">
        <v>372</v>
      </c>
      <c r="U63" s="10"/>
      <c r="V63" s="6"/>
      <c r="W63" s="11"/>
      <c r="X63" s="53"/>
      <c r="Y63" s="126"/>
      <c r="Z63" s="31"/>
      <c r="AA63" s="10"/>
      <c r="AB63" s="11"/>
      <c r="AC63" s="11"/>
      <c r="AD63" s="53"/>
      <c r="AE63" s="126"/>
      <c r="AF63" s="255"/>
      <c r="AG63" s="13"/>
      <c r="AH63" s="13"/>
      <c r="AI63" s="11"/>
      <c r="AJ63" s="74"/>
      <c r="AK63" s="126"/>
      <c r="AL63" s="118"/>
      <c r="AM63" s="10"/>
      <c r="AN63" s="11"/>
      <c r="AO63" s="11"/>
      <c r="AP63" s="6"/>
      <c r="AQ63" s="67" t="s">
        <v>796</v>
      </c>
      <c r="AR63" s="50"/>
      <c r="AS63" s="50"/>
      <c r="AT63" s="63" t="s">
        <v>886</v>
      </c>
      <c r="AU63" s="12" t="s">
        <v>2</v>
      </c>
    </row>
    <row r="64" spans="1:47" s="3" customFormat="1" ht="12.75">
      <c r="A64" s="28"/>
      <c r="B64" s="600"/>
      <c r="C64" s="601"/>
      <c r="D64" s="1010"/>
      <c r="E64" s="1010"/>
      <c r="F64" s="117"/>
      <c r="G64" s="10"/>
      <c r="H64" s="11"/>
      <c r="I64" s="6"/>
      <c r="J64" s="53"/>
      <c r="K64" s="126"/>
      <c r="L64" s="126"/>
      <c r="M64" s="31"/>
      <c r="N64" s="10"/>
      <c r="O64" s="11"/>
      <c r="P64" s="6"/>
      <c r="Q64" s="53"/>
      <c r="R64" s="126"/>
      <c r="S64" s="126"/>
      <c r="T64" s="31"/>
      <c r="U64" s="10"/>
      <c r="V64" s="6"/>
      <c r="W64" s="11"/>
      <c r="X64" s="53"/>
      <c r="Y64" s="126"/>
      <c r="Z64" s="31"/>
      <c r="AA64" s="10"/>
      <c r="AB64" s="11"/>
      <c r="AC64" s="11"/>
      <c r="AD64" s="53"/>
      <c r="AE64" s="126"/>
      <c r="AF64" s="255"/>
      <c r="AG64" s="13"/>
      <c r="AH64" s="13"/>
      <c r="AI64" s="11"/>
      <c r="AJ64" s="74"/>
      <c r="AK64" s="126"/>
      <c r="AL64" s="118"/>
      <c r="AM64" s="10"/>
      <c r="AN64" s="11"/>
      <c r="AO64" s="11"/>
      <c r="AP64" s="6"/>
      <c r="AQ64" s="67" t="s">
        <v>833</v>
      </c>
      <c r="AR64" s="50"/>
      <c r="AS64" s="50"/>
      <c r="AT64" s="63" t="s">
        <v>726</v>
      </c>
      <c r="AU64" s="12" t="s">
        <v>778</v>
      </c>
    </row>
    <row r="65" spans="1:47" s="3" customFormat="1" ht="12.75">
      <c r="A65" s="28"/>
      <c r="B65" s="600"/>
      <c r="C65" s="601"/>
      <c r="D65" s="1010"/>
      <c r="E65" s="1010"/>
      <c r="F65" s="117"/>
      <c r="G65" s="10"/>
      <c r="H65" s="11"/>
      <c r="I65" s="6"/>
      <c r="J65" s="53"/>
      <c r="K65" s="126"/>
      <c r="L65" s="126"/>
      <c r="M65" s="31"/>
      <c r="N65" s="10"/>
      <c r="O65" s="11"/>
      <c r="P65" s="6"/>
      <c r="Q65" s="53"/>
      <c r="R65" s="126"/>
      <c r="S65" s="126"/>
      <c r="T65" s="31"/>
      <c r="U65" s="10"/>
      <c r="V65" s="6"/>
      <c r="W65" s="11"/>
      <c r="X65" s="53"/>
      <c r="Y65" s="126"/>
      <c r="Z65" s="31"/>
      <c r="AA65" s="10"/>
      <c r="AB65" s="11"/>
      <c r="AC65" s="11"/>
      <c r="AD65" s="53"/>
      <c r="AE65" s="126"/>
      <c r="AF65" s="255"/>
      <c r="AG65" s="13"/>
      <c r="AH65" s="13"/>
      <c r="AI65" s="11"/>
      <c r="AJ65" s="74"/>
      <c r="AK65" s="126"/>
      <c r="AL65" s="118"/>
      <c r="AM65" s="10"/>
      <c r="AN65" s="11"/>
      <c r="AO65" s="11"/>
      <c r="AP65" s="6"/>
      <c r="AQ65" s="67" t="s">
        <v>502</v>
      </c>
      <c r="AR65" s="50"/>
      <c r="AS65" s="50"/>
      <c r="AT65" s="63" t="s">
        <v>887</v>
      </c>
      <c r="AU65" s="12" t="s">
        <v>698</v>
      </c>
    </row>
    <row r="66" spans="1:47" s="18" customFormat="1" ht="12.75">
      <c r="A66" s="28"/>
      <c r="B66" s="866"/>
      <c r="C66" s="948"/>
      <c r="D66" s="1011"/>
      <c r="E66" s="1011"/>
      <c r="F66" s="745"/>
      <c r="G66" s="17"/>
      <c r="H66" s="19"/>
      <c r="J66" s="56"/>
      <c r="K66" s="127"/>
      <c r="L66" s="127"/>
      <c r="M66" s="384"/>
      <c r="N66" s="17"/>
      <c r="O66" s="19"/>
      <c r="Q66" s="56"/>
      <c r="R66" s="127"/>
      <c r="S66" s="127"/>
      <c r="T66" s="384"/>
      <c r="U66" s="17"/>
      <c r="W66" s="19"/>
      <c r="X66" s="56"/>
      <c r="Y66" s="127"/>
      <c r="Z66" s="384"/>
      <c r="AA66" s="17"/>
      <c r="AB66" s="19"/>
      <c r="AC66" s="19"/>
      <c r="AD66" s="56"/>
      <c r="AE66" s="127"/>
      <c r="AF66" s="597"/>
      <c r="AG66" s="21"/>
      <c r="AH66" s="21"/>
      <c r="AI66" s="19"/>
      <c r="AJ66" s="199"/>
      <c r="AK66" s="127"/>
      <c r="AL66" s="384"/>
      <c r="AM66" s="17"/>
      <c r="AN66" s="19"/>
      <c r="AO66" s="19"/>
      <c r="AQ66" s="93"/>
      <c r="AR66" s="51"/>
      <c r="AS66" s="51"/>
      <c r="AT66" s="64" t="s">
        <v>744</v>
      </c>
      <c r="AU66" s="20" t="s">
        <v>505</v>
      </c>
    </row>
    <row r="67" spans="1:47" s="3" customFormat="1" ht="12.75">
      <c r="A67" s="28"/>
      <c r="B67" s="600">
        <v>17</v>
      </c>
      <c r="C67" s="601" t="s">
        <v>117</v>
      </c>
      <c r="D67" s="1010" t="s">
        <v>117</v>
      </c>
      <c r="E67" s="1010" t="s">
        <v>486</v>
      </c>
      <c r="F67" s="789" t="s">
        <v>465</v>
      </c>
      <c r="G67" s="10"/>
      <c r="H67" s="11"/>
      <c r="I67" s="6"/>
      <c r="J67" s="53"/>
      <c r="K67" s="126"/>
      <c r="L67" s="126"/>
      <c r="M67" s="31"/>
      <c r="N67" s="10"/>
      <c r="O67" s="11"/>
      <c r="P67" s="6"/>
      <c r="Q67" s="53"/>
      <c r="R67" s="126"/>
      <c r="S67" s="126"/>
      <c r="T67" s="31"/>
      <c r="U67" s="10"/>
      <c r="V67" s="6"/>
      <c r="W67" s="11"/>
      <c r="X67" s="53"/>
      <c r="Y67" s="126" t="s">
        <v>117</v>
      </c>
      <c r="Z67" s="31" t="s">
        <v>479</v>
      </c>
      <c r="AA67" s="10"/>
      <c r="AB67" s="11"/>
      <c r="AC67" s="11"/>
      <c r="AD67" s="53"/>
      <c r="AE67" s="126"/>
      <c r="AF67" s="255"/>
      <c r="AG67" s="13"/>
      <c r="AH67" s="13"/>
      <c r="AI67" s="11"/>
      <c r="AJ67" s="74"/>
      <c r="AK67" s="126"/>
      <c r="AL67" s="118"/>
      <c r="AM67" s="10"/>
      <c r="AN67" s="11"/>
      <c r="AO67" s="11"/>
      <c r="AP67" s="6"/>
      <c r="AQ67" s="67" t="s">
        <v>797</v>
      </c>
      <c r="AR67" s="50"/>
      <c r="AS67" s="50" t="s">
        <v>344</v>
      </c>
      <c r="AT67" s="63" t="s">
        <v>342</v>
      </c>
      <c r="AU67" s="12" t="s">
        <v>419</v>
      </c>
    </row>
    <row r="68" spans="1:47" s="3" customFormat="1" ht="12.75">
      <c r="A68" s="28"/>
      <c r="B68" s="600"/>
      <c r="C68" s="601"/>
      <c r="D68" s="1010"/>
      <c r="E68" s="1010"/>
      <c r="F68" s="1222" t="s">
        <v>242</v>
      </c>
      <c r="G68" s="10"/>
      <c r="H68" s="11"/>
      <c r="I68" s="6"/>
      <c r="J68" s="53"/>
      <c r="K68" s="126"/>
      <c r="L68" s="126"/>
      <c r="M68" s="31"/>
      <c r="N68" s="10"/>
      <c r="O68" s="11"/>
      <c r="P68" s="6"/>
      <c r="Q68" s="53"/>
      <c r="R68" s="126"/>
      <c r="S68" s="126"/>
      <c r="T68" s="31"/>
      <c r="U68" s="10"/>
      <c r="V68" s="6"/>
      <c r="W68" s="11"/>
      <c r="X68" s="53"/>
      <c r="Y68" s="126"/>
      <c r="Z68" s="31"/>
      <c r="AA68" s="10"/>
      <c r="AB68" s="11"/>
      <c r="AC68" s="11"/>
      <c r="AD68" s="53"/>
      <c r="AE68" s="126"/>
      <c r="AF68" s="255"/>
      <c r="AG68" s="13"/>
      <c r="AH68" s="13"/>
      <c r="AI68" s="11"/>
      <c r="AJ68" s="74"/>
      <c r="AK68" s="126"/>
      <c r="AL68" s="118"/>
      <c r="AM68" s="10"/>
      <c r="AN68" s="11"/>
      <c r="AO68" s="11"/>
      <c r="AP68" s="6"/>
      <c r="AQ68" s="67" t="s">
        <v>834</v>
      </c>
      <c r="AR68" s="50"/>
      <c r="AS68" s="50"/>
      <c r="AT68" s="63" t="s">
        <v>888</v>
      </c>
      <c r="AU68" s="12" t="s">
        <v>778</v>
      </c>
    </row>
    <row r="69" spans="1:47" s="3" customFormat="1" ht="12.75">
      <c r="A69" s="28"/>
      <c r="B69" s="600"/>
      <c r="C69" s="601"/>
      <c r="D69" s="1010"/>
      <c r="E69" s="1010"/>
      <c r="F69" s="117"/>
      <c r="G69" s="10"/>
      <c r="H69" s="11"/>
      <c r="I69" s="6"/>
      <c r="J69" s="53"/>
      <c r="K69" s="126"/>
      <c r="L69" s="126"/>
      <c r="M69" s="31"/>
      <c r="N69" s="10"/>
      <c r="O69" s="11"/>
      <c r="P69" s="6"/>
      <c r="Q69" s="53"/>
      <c r="R69" s="126"/>
      <c r="S69" s="126"/>
      <c r="T69" s="31"/>
      <c r="U69" s="10"/>
      <c r="V69" s="6"/>
      <c r="W69" s="11"/>
      <c r="X69" s="53"/>
      <c r="Y69" s="126"/>
      <c r="Z69" s="31"/>
      <c r="AA69" s="10"/>
      <c r="AB69" s="11"/>
      <c r="AC69" s="11"/>
      <c r="AD69" s="53"/>
      <c r="AE69" s="126"/>
      <c r="AF69" s="255"/>
      <c r="AG69" s="13"/>
      <c r="AH69" s="13"/>
      <c r="AI69" s="11"/>
      <c r="AJ69" s="74"/>
      <c r="AK69" s="126"/>
      <c r="AL69" s="118"/>
      <c r="AM69" s="10"/>
      <c r="AN69" s="11"/>
      <c r="AO69" s="11"/>
      <c r="AP69" s="6"/>
      <c r="AQ69" s="67" t="s">
        <v>835</v>
      </c>
      <c r="AR69" s="50"/>
      <c r="AS69" s="50"/>
      <c r="AT69" s="63" t="s">
        <v>889</v>
      </c>
      <c r="AU69" s="12" t="s">
        <v>780</v>
      </c>
    </row>
    <row r="70" spans="1:47" s="3" customFormat="1" ht="12.75">
      <c r="A70" s="28"/>
      <c r="B70" s="600"/>
      <c r="C70" s="601"/>
      <c r="D70" s="1010"/>
      <c r="E70" s="1010"/>
      <c r="F70" s="117"/>
      <c r="G70" s="10"/>
      <c r="H70" s="11"/>
      <c r="I70" s="6"/>
      <c r="J70" s="53"/>
      <c r="K70" s="126"/>
      <c r="L70" s="126"/>
      <c r="M70" s="31"/>
      <c r="N70" s="10"/>
      <c r="O70" s="11"/>
      <c r="P70" s="6"/>
      <c r="Q70" s="53"/>
      <c r="R70" s="126"/>
      <c r="S70" s="126"/>
      <c r="T70" s="31"/>
      <c r="U70" s="10"/>
      <c r="V70" s="6"/>
      <c r="W70" s="11"/>
      <c r="X70" s="53"/>
      <c r="Y70" s="126"/>
      <c r="Z70" s="31"/>
      <c r="AA70" s="10"/>
      <c r="AB70" s="11"/>
      <c r="AC70" s="11"/>
      <c r="AD70" s="53"/>
      <c r="AE70" s="126"/>
      <c r="AF70" s="255"/>
      <c r="AG70" s="13"/>
      <c r="AH70" s="13"/>
      <c r="AI70" s="11"/>
      <c r="AJ70" s="74"/>
      <c r="AK70" s="126"/>
      <c r="AL70" s="118"/>
      <c r="AM70" s="10"/>
      <c r="AN70" s="11"/>
      <c r="AO70" s="11"/>
      <c r="AP70" s="6"/>
      <c r="AQ70" s="67"/>
      <c r="AR70" s="50"/>
      <c r="AS70" s="50"/>
      <c r="AT70" s="63" t="s">
        <v>652</v>
      </c>
      <c r="AU70" s="12" t="s">
        <v>698</v>
      </c>
    </row>
    <row r="71" spans="1:47" s="3" customFormat="1" ht="12.75">
      <c r="A71" s="28"/>
      <c r="B71" s="947"/>
      <c r="C71" s="948"/>
      <c r="D71" s="1011"/>
      <c r="E71" s="1011"/>
      <c r="F71" s="745"/>
      <c r="G71" s="17"/>
      <c r="H71" s="19"/>
      <c r="I71" s="18"/>
      <c r="J71" s="56"/>
      <c r="K71" s="127"/>
      <c r="L71" s="127"/>
      <c r="M71" s="384"/>
      <c r="N71" s="17"/>
      <c r="O71" s="19"/>
      <c r="P71" s="18"/>
      <c r="Q71" s="56"/>
      <c r="R71" s="127"/>
      <c r="S71" s="127"/>
      <c r="T71" s="384"/>
      <c r="U71" s="17"/>
      <c r="V71" s="18"/>
      <c r="W71" s="19"/>
      <c r="X71" s="56"/>
      <c r="Y71" s="127"/>
      <c r="Z71" s="384"/>
      <c r="AA71" s="17"/>
      <c r="AB71" s="19"/>
      <c r="AC71" s="19"/>
      <c r="AD71" s="56"/>
      <c r="AE71" s="127"/>
      <c r="AF71" s="597"/>
      <c r="AG71" s="21"/>
      <c r="AH71" s="21"/>
      <c r="AI71" s="19"/>
      <c r="AJ71" s="199"/>
      <c r="AK71" s="127"/>
      <c r="AL71" s="384"/>
      <c r="AM71" s="17"/>
      <c r="AN71" s="19"/>
      <c r="AO71" s="19"/>
      <c r="AP71" s="18"/>
      <c r="AQ71" s="93"/>
      <c r="AR71" s="51"/>
      <c r="AS71" s="51"/>
      <c r="AT71" s="64" t="s">
        <v>890</v>
      </c>
      <c r="AU71" s="20" t="s">
        <v>505</v>
      </c>
    </row>
    <row r="72" spans="1:47" s="3" customFormat="1" ht="12.75">
      <c r="A72" s="28"/>
      <c r="B72" s="600">
        <v>18</v>
      </c>
      <c r="C72" s="601" t="s">
        <v>119</v>
      </c>
      <c r="D72" s="1010"/>
      <c r="E72" s="1010"/>
      <c r="F72" s="117"/>
      <c r="G72" s="10"/>
      <c r="H72" s="11"/>
      <c r="I72" s="6"/>
      <c r="J72" s="53"/>
      <c r="K72" s="126" t="s">
        <v>119</v>
      </c>
      <c r="L72" s="126"/>
      <c r="M72" s="31" t="s">
        <v>432</v>
      </c>
      <c r="N72" s="926"/>
      <c r="O72" s="620"/>
      <c r="P72" s="623"/>
      <c r="Q72" s="621"/>
      <c r="R72" s="245" t="s">
        <v>119</v>
      </c>
      <c r="S72" s="240"/>
      <c r="T72" s="386" t="s">
        <v>294</v>
      </c>
      <c r="U72" s="612" t="s">
        <v>134</v>
      </c>
      <c r="V72" s="614"/>
      <c r="W72" s="613"/>
      <c r="X72" s="615"/>
      <c r="Y72" s="126"/>
      <c r="Z72" s="31"/>
      <c r="AA72" s="10"/>
      <c r="AB72" s="11"/>
      <c r="AC72" s="11"/>
      <c r="AD72" s="53"/>
      <c r="AE72" s="126"/>
      <c r="AF72" s="255"/>
      <c r="AG72" s="13"/>
      <c r="AH72" s="13"/>
      <c r="AI72" s="11"/>
      <c r="AJ72" s="74"/>
      <c r="AK72" s="126"/>
      <c r="AL72" s="118"/>
      <c r="AM72" s="10"/>
      <c r="AN72" s="11"/>
      <c r="AO72" s="11"/>
      <c r="AP72" s="6"/>
      <c r="AQ72" s="212" t="s">
        <v>798</v>
      </c>
      <c r="AR72" s="177"/>
      <c r="AS72" s="50"/>
      <c r="AT72" s="63" t="s">
        <v>891</v>
      </c>
      <c r="AU72" s="12" t="s">
        <v>698</v>
      </c>
    </row>
    <row r="73" spans="1:47" s="3" customFormat="1" ht="15" customHeight="1">
      <c r="A73" s="28"/>
      <c r="B73" s="600"/>
      <c r="C73" s="601"/>
      <c r="D73" s="1010"/>
      <c r="E73" s="1010"/>
      <c r="F73" s="117"/>
      <c r="G73" s="10"/>
      <c r="H73" s="11"/>
      <c r="I73" s="6"/>
      <c r="J73" s="53"/>
      <c r="K73" s="126"/>
      <c r="L73" s="126"/>
      <c r="M73" s="31"/>
      <c r="N73" s="612"/>
      <c r="O73" s="613"/>
      <c r="P73" s="614"/>
      <c r="Q73" s="615"/>
      <c r="R73" s="126"/>
      <c r="S73" s="126"/>
      <c r="T73" s="31"/>
      <c r="U73" s="660" t="s">
        <v>111</v>
      </c>
      <c r="V73" s="614" t="s">
        <v>385</v>
      </c>
      <c r="W73" s="613">
        <v>22</v>
      </c>
      <c r="X73" s="1747">
        <v>135</v>
      </c>
      <c r="Y73" s="126"/>
      <c r="Z73" s="31"/>
      <c r="AA73" s="10"/>
      <c r="AB73" s="11"/>
      <c r="AC73" s="11"/>
      <c r="AD73" s="53"/>
      <c r="AE73" s="126"/>
      <c r="AF73" s="255"/>
      <c r="AG73" s="13"/>
      <c r="AH73" s="13"/>
      <c r="AI73" s="11"/>
      <c r="AJ73" s="74"/>
      <c r="AK73" s="126"/>
      <c r="AL73" s="118"/>
      <c r="AM73" s="10"/>
      <c r="AN73" s="11"/>
      <c r="AO73" s="11"/>
      <c r="AP73" s="6"/>
      <c r="AQ73" s="67" t="s">
        <v>836</v>
      </c>
      <c r="AR73" s="50"/>
      <c r="AS73" s="50"/>
      <c r="AT73" s="63" t="s">
        <v>892</v>
      </c>
      <c r="AU73" s="12" t="s">
        <v>506</v>
      </c>
    </row>
    <row r="74" spans="1:47" s="3" customFormat="1" ht="15" customHeight="1">
      <c r="A74" s="28"/>
      <c r="B74" s="600"/>
      <c r="C74" s="601"/>
      <c r="D74" s="1010"/>
      <c r="E74" s="1010"/>
      <c r="F74" s="117"/>
      <c r="G74" s="10"/>
      <c r="H74" s="11"/>
      <c r="I74" s="6"/>
      <c r="J74" s="53"/>
      <c r="K74" s="126"/>
      <c r="L74" s="126"/>
      <c r="M74" s="31"/>
      <c r="N74" s="612"/>
      <c r="O74" s="613"/>
      <c r="P74" s="614"/>
      <c r="Q74" s="615"/>
      <c r="R74" s="126"/>
      <c r="S74" s="126"/>
      <c r="T74" s="31"/>
      <c r="U74" s="660"/>
      <c r="V74" s="614"/>
      <c r="W74" s="613"/>
      <c r="X74" s="1747"/>
      <c r="Y74" s="126"/>
      <c r="Z74" s="31"/>
      <c r="AA74" s="10"/>
      <c r="AB74" s="11"/>
      <c r="AC74" s="11"/>
      <c r="AD74" s="53"/>
      <c r="AE74" s="126"/>
      <c r="AF74" s="255"/>
      <c r="AG74" s="13"/>
      <c r="AH74" s="13"/>
      <c r="AI74" s="11"/>
      <c r="AJ74" s="74"/>
      <c r="AK74" s="126"/>
      <c r="AL74" s="118"/>
      <c r="AM74" s="10"/>
      <c r="AN74" s="11"/>
      <c r="AO74" s="11"/>
      <c r="AP74" s="6"/>
      <c r="AQ74" s="67" t="s">
        <v>837</v>
      </c>
      <c r="AR74" s="50"/>
      <c r="AS74" s="50"/>
      <c r="AT74" s="63" t="s">
        <v>893</v>
      </c>
      <c r="AU74" s="12" t="s">
        <v>778</v>
      </c>
    </row>
    <row r="75" spans="1:47" s="3" customFormat="1" ht="12.75">
      <c r="A75" s="8"/>
      <c r="B75" s="600"/>
      <c r="C75" s="601"/>
      <c r="D75" s="1010"/>
      <c r="E75" s="1010"/>
      <c r="F75" s="821"/>
      <c r="G75" s="10"/>
      <c r="H75" s="11"/>
      <c r="I75" s="6"/>
      <c r="J75" s="53"/>
      <c r="K75" s="126"/>
      <c r="L75" s="126"/>
      <c r="M75" s="31"/>
      <c r="N75" s="612"/>
      <c r="O75" s="613"/>
      <c r="P75" s="614"/>
      <c r="Q75" s="615"/>
      <c r="R75" s="126"/>
      <c r="S75" s="126"/>
      <c r="T75" s="31"/>
      <c r="U75" s="10"/>
      <c r="V75" s="6"/>
      <c r="W75" s="11"/>
      <c r="X75" s="53"/>
      <c r="Y75" s="126"/>
      <c r="Z75" s="31"/>
      <c r="AA75" s="10"/>
      <c r="AB75" s="11"/>
      <c r="AC75" s="11"/>
      <c r="AD75" s="53"/>
      <c r="AE75" s="126"/>
      <c r="AF75" s="255"/>
      <c r="AG75" s="13"/>
      <c r="AH75" s="13"/>
      <c r="AI75" s="11"/>
      <c r="AJ75" s="74"/>
      <c r="AK75" s="126"/>
      <c r="AL75" s="118"/>
      <c r="AM75" s="10"/>
      <c r="AN75" s="11"/>
      <c r="AO75" s="11"/>
      <c r="AP75" s="6"/>
      <c r="AQ75" s="93"/>
      <c r="AR75" s="51"/>
      <c r="AS75" s="50"/>
      <c r="AT75" s="63" t="s">
        <v>13</v>
      </c>
      <c r="AU75" s="12" t="s">
        <v>780</v>
      </c>
    </row>
    <row r="76" spans="1:47" s="3" customFormat="1" ht="12.75">
      <c r="A76" s="8"/>
      <c r="B76" s="971">
        <v>19</v>
      </c>
      <c r="C76" s="950" t="s">
        <v>123</v>
      </c>
      <c r="D76" s="1325" t="s">
        <v>123</v>
      </c>
      <c r="E76" s="1012"/>
      <c r="F76" s="789" t="s">
        <v>595</v>
      </c>
      <c r="G76" s="622" t="s">
        <v>336</v>
      </c>
      <c r="H76" s="1670"/>
      <c r="I76" s="1671"/>
      <c r="J76" s="621"/>
      <c r="K76" s="245"/>
      <c r="L76" s="240"/>
      <c r="M76" s="386"/>
      <c r="N76" s="98"/>
      <c r="O76" s="95"/>
      <c r="P76" s="96"/>
      <c r="Q76" s="97"/>
      <c r="R76" s="245"/>
      <c r="S76" s="240"/>
      <c r="T76" s="386"/>
      <c r="U76" s="254"/>
      <c r="V76" s="96"/>
      <c r="W76" s="95"/>
      <c r="X76" s="97"/>
      <c r="Y76" s="240"/>
      <c r="Z76" s="386"/>
      <c r="AA76" s="98"/>
      <c r="AB76" s="95"/>
      <c r="AC76" s="95"/>
      <c r="AD76" s="97"/>
      <c r="AE76" s="240"/>
      <c r="AF76" s="599"/>
      <c r="AG76" s="104"/>
      <c r="AH76" s="104"/>
      <c r="AI76" s="95"/>
      <c r="AJ76" s="241"/>
      <c r="AK76" s="217" t="s">
        <v>123</v>
      </c>
      <c r="AL76" s="386" t="s">
        <v>125</v>
      </c>
      <c r="AM76" s="98" t="s">
        <v>764</v>
      </c>
      <c r="AN76" s="95"/>
      <c r="AO76" s="95"/>
      <c r="AP76" s="177"/>
      <c r="AQ76" s="212" t="s">
        <v>799</v>
      </c>
      <c r="AR76" s="177"/>
      <c r="AS76" s="177" t="s">
        <v>344</v>
      </c>
      <c r="AT76" s="123" t="s">
        <v>894</v>
      </c>
      <c r="AU76" s="242"/>
    </row>
    <row r="77" spans="1:47" s="3" customFormat="1" ht="12.75">
      <c r="A77" s="28"/>
      <c r="B77" s="600"/>
      <c r="C77" s="601"/>
      <c r="D77" s="1010"/>
      <c r="E77" s="1010"/>
      <c r="F77" s="995"/>
      <c r="G77" s="616" t="s">
        <v>111</v>
      </c>
      <c r="H77" s="617" t="s">
        <v>385</v>
      </c>
      <c r="I77" s="618">
        <v>20</v>
      </c>
      <c r="J77" s="1070">
        <v>120</v>
      </c>
      <c r="K77" s="136"/>
      <c r="L77" s="126"/>
      <c r="M77" s="31"/>
      <c r="N77" s="10"/>
      <c r="O77" s="11"/>
      <c r="P77" s="6"/>
      <c r="Q77" s="53"/>
      <c r="R77" s="126"/>
      <c r="S77" s="126"/>
      <c r="T77" s="31"/>
      <c r="U77" s="10"/>
      <c r="V77" s="6"/>
      <c r="W77" s="11"/>
      <c r="X77" s="53"/>
      <c r="Y77" s="126"/>
      <c r="Z77" s="31"/>
      <c r="AA77" s="10"/>
      <c r="AB77" s="11"/>
      <c r="AC77" s="11"/>
      <c r="AD77" s="53"/>
      <c r="AE77" s="126"/>
      <c r="AF77" s="255"/>
      <c r="AG77" s="13"/>
      <c r="AH77" s="13"/>
      <c r="AI77" s="11"/>
      <c r="AJ77" s="74"/>
      <c r="AK77" s="126"/>
      <c r="AL77" s="118"/>
      <c r="AM77" s="10" t="s">
        <v>504</v>
      </c>
      <c r="AN77" s="11" t="s">
        <v>386</v>
      </c>
      <c r="AO77" s="11">
        <v>16</v>
      </c>
      <c r="AP77" s="50" t="s">
        <v>315</v>
      </c>
      <c r="AQ77" s="67" t="s">
        <v>507</v>
      </c>
      <c r="AR77" s="50"/>
      <c r="AS77" s="50" t="s">
        <v>343</v>
      </c>
      <c r="AT77" s="63" t="s">
        <v>407</v>
      </c>
      <c r="AU77" s="12"/>
    </row>
    <row r="78" spans="1:47" s="3" customFormat="1" ht="13.5" thickBot="1">
      <c r="A78" s="28"/>
      <c r="B78" s="1226"/>
      <c r="C78" s="949"/>
      <c r="D78" s="1014"/>
      <c r="E78" s="1014"/>
      <c r="F78" s="746"/>
      <c r="G78" s="652"/>
      <c r="H78" s="653"/>
      <c r="I78" s="654"/>
      <c r="J78" s="655"/>
      <c r="K78" s="135"/>
      <c r="L78" s="128"/>
      <c r="M78" s="385"/>
      <c r="N78" s="309"/>
      <c r="O78" s="310"/>
      <c r="P78" s="311"/>
      <c r="Q78" s="312"/>
      <c r="R78" s="128"/>
      <c r="S78" s="128"/>
      <c r="T78" s="385"/>
      <c r="U78" s="78"/>
      <c r="V78" s="77"/>
      <c r="W78" s="79"/>
      <c r="X78" s="76"/>
      <c r="Y78" s="128"/>
      <c r="Z78" s="385"/>
      <c r="AA78" s="78"/>
      <c r="AB78" s="79"/>
      <c r="AC78" s="79"/>
      <c r="AD78" s="76"/>
      <c r="AE78" s="128"/>
      <c r="AF78" s="598"/>
      <c r="AG78" s="81"/>
      <c r="AH78" s="81"/>
      <c r="AI78" s="79"/>
      <c r="AJ78" s="200"/>
      <c r="AK78" s="218"/>
      <c r="AL78" s="385"/>
      <c r="AM78" s="78"/>
      <c r="AN78" s="79"/>
      <c r="AO78" s="79"/>
      <c r="AP78" s="80"/>
      <c r="AQ78" s="87"/>
      <c r="AR78" s="80"/>
      <c r="AS78" s="80"/>
      <c r="AT78" s="83" t="s">
        <v>895</v>
      </c>
      <c r="AU78" s="84"/>
    </row>
    <row r="79" spans="1:47" s="3" customFormat="1" ht="13.5" thickTop="1">
      <c r="A79" s="28"/>
      <c r="B79" s="600">
        <v>20</v>
      </c>
      <c r="C79" s="601" t="s">
        <v>126</v>
      </c>
      <c r="D79" s="1010"/>
      <c r="E79" s="1010"/>
      <c r="F79" s="117"/>
      <c r="G79" s="10"/>
      <c r="H79" s="11"/>
      <c r="I79" s="6"/>
      <c r="J79" s="53"/>
      <c r="K79" s="126"/>
      <c r="L79" s="126"/>
      <c r="M79" s="31"/>
      <c r="N79" s="10"/>
      <c r="O79" s="11"/>
      <c r="P79" s="6"/>
      <c r="Q79" s="53"/>
      <c r="R79" s="126"/>
      <c r="S79" s="126"/>
      <c r="T79" s="31"/>
      <c r="U79" s="32"/>
      <c r="V79" s="6"/>
      <c r="W79" s="11"/>
      <c r="X79" s="53"/>
      <c r="Y79" s="126"/>
      <c r="Z79" s="118"/>
      <c r="AA79" s="10"/>
      <c r="AB79" s="11"/>
      <c r="AC79" s="11"/>
      <c r="AD79" s="53"/>
      <c r="AE79" s="126"/>
      <c r="AF79" s="1756" t="s">
        <v>760</v>
      </c>
      <c r="AG79" s="15"/>
      <c r="AH79" s="13"/>
      <c r="AI79" s="11"/>
      <c r="AJ79" s="74"/>
      <c r="AK79" s="126"/>
      <c r="AL79" s="118"/>
      <c r="AM79" s="10"/>
      <c r="AN79" s="11"/>
      <c r="AO79" s="11"/>
      <c r="AP79" s="6"/>
      <c r="AQ79" s="67" t="s">
        <v>800</v>
      </c>
      <c r="AR79" s="50"/>
      <c r="AS79" s="50"/>
      <c r="AT79" s="63"/>
      <c r="AU79" s="12" t="s">
        <v>506</v>
      </c>
    </row>
    <row r="80" spans="1:47" s="3" customFormat="1" ht="12.75">
      <c r="A80" s="28"/>
      <c r="B80" s="600"/>
      <c r="C80" s="601"/>
      <c r="D80" s="1010"/>
      <c r="E80" s="1010"/>
      <c r="F80" s="117"/>
      <c r="G80" s="10"/>
      <c r="H80" s="11"/>
      <c r="I80" s="6"/>
      <c r="J80" s="53"/>
      <c r="K80" s="126"/>
      <c r="L80" s="126"/>
      <c r="M80" s="31"/>
      <c r="N80" s="10"/>
      <c r="O80" s="11"/>
      <c r="P80" s="6"/>
      <c r="Q80" s="53"/>
      <c r="R80" s="126"/>
      <c r="S80" s="126"/>
      <c r="T80" s="31"/>
      <c r="U80" s="32"/>
      <c r="V80" s="6"/>
      <c r="W80" s="11"/>
      <c r="X80" s="53"/>
      <c r="Y80" s="126"/>
      <c r="Z80" s="31"/>
      <c r="AA80" s="10"/>
      <c r="AB80" s="11"/>
      <c r="AC80" s="11"/>
      <c r="AD80" s="53"/>
      <c r="AE80" s="126"/>
      <c r="AF80" s="255"/>
      <c r="AG80" s="1757" t="s">
        <v>759</v>
      </c>
      <c r="AH80" s="13"/>
      <c r="AI80" s="11"/>
      <c r="AJ80" s="74"/>
      <c r="AK80" s="126"/>
      <c r="AL80" s="118"/>
      <c r="AM80" s="10"/>
      <c r="AN80" s="11"/>
      <c r="AO80" s="11"/>
      <c r="AP80" s="6"/>
      <c r="AQ80" s="67" t="s">
        <v>838</v>
      </c>
      <c r="AR80" s="50"/>
      <c r="AS80" s="50"/>
      <c r="AT80" s="63"/>
      <c r="AU80" s="12"/>
    </row>
    <row r="81" spans="1:47" s="3" customFormat="1" ht="12.75">
      <c r="A81" s="8"/>
      <c r="B81" s="947"/>
      <c r="C81" s="948"/>
      <c r="D81" s="1011"/>
      <c r="E81" s="1011"/>
      <c r="F81" s="745"/>
      <c r="G81" s="17"/>
      <c r="H81" s="19"/>
      <c r="I81" s="18"/>
      <c r="J81" s="56"/>
      <c r="K81" s="127"/>
      <c r="L81" s="127"/>
      <c r="M81" s="384"/>
      <c r="N81" s="17"/>
      <c r="O81" s="19"/>
      <c r="P81" s="18"/>
      <c r="Q81" s="56"/>
      <c r="R81" s="127"/>
      <c r="S81" s="127"/>
      <c r="T81" s="384"/>
      <c r="U81" s="35"/>
      <c r="V81" s="18"/>
      <c r="W81" s="19"/>
      <c r="X81" s="56"/>
      <c r="Y81" s="127"/>
      <c r="Z81" s="384"/>
      <c r="AA81" s="17"/>
      <c r="AB81" s="19"/>
      <c r="AC81" s="19"/>
      <c r="AD81" s="56"/>
      <c r="AE81" s="127"/>
      <c r="AF81" s="597"/>
      <c r="AG81" s="30"/>
      <c r="AH81" s="21"/>
      <c r="AI81" s="19"/>
      <c r="AJ81" s="199"/>
      <c r="AK81" s="127"/>
      <c r="AL81" s="384"/>
      <c r="AM81" s="17"/>
      <c r="AN81" s="19"/>
      <c r="AO81" s="19"/>
      <c r="AP81" s="18"/>
      <c r="AQ81" s="93" t="s">
        <v>408</v>
      </c>
      <c r="AR81" s="51"/>
      <c r="AS81" s="51"/>
      <c r="AT81" s="64"/>
      <c r="AU81" s="20"/>
    </row>
    <row r="82" spans="1:47" s="3" customFormat="1" ht="12.75">
      <c r="A82" s="8"/>
      <c r="B82" s="600">
        <v>21</v>
      </c>
      <c r="C82" s="601" t="s">
        <v>109</v>
      </c>
      <c r="D82" s="1010"/>
      <c r="E82" s="1010"/>
      <c r="F82" s="117"/>
      <c r="G82" s="10"/>
      <c r="H82" s="11"/>
      <c r="I82" s="6"/>
      <c r="J82" s="53"/>
      <c r="K82" s="126"/>
      <c r="L82" s="126"/>
      <c r="M82" s="31"/>
      <c r="N82" s="10"/>
      <c r="O82" s="11"/>
      <c r="P82" s="6"/>
      <c r="Q82" s="53"/>
      <c r="R82" s="126"/>
      <c r="S82" s="126"/>
      <c r="T82" s="836" t="s">
        <v>916</v>
      </c>
      <c r="U82" s="98"/>
      <c r="V82" s="96"/>
      <c r="W82" s="95"/>
      <c r="X82" s="97"/>
      <c r="Y82" s="126"/>
      <c r="Z82" s="31"/>
      <c r="AA82" s="10"/>
      <c r="AB82" s="11"/>
      <c r="AC82" s="11"/>
      <c r="AD82" s="53"/>
      <c r="AE82" s="126"/>
      <c r="AF82" s="255"/>
      <c r="AG82" s="13"/>
      <c r="AH82" s="13"/>
      <c r="AI82" s="11"/>
      <c r="AJ82" s="74"/>
      <c r="AK82" s="126"/>
      <c r="AL82" s="118"/>
      <c r="AM82" s="10"/>
      <c r="AN82" s="11"/>
      <c r="AO82" s="11"/>
      <c r="AP82" s="6"/>
      <c r="AQ82" s="67" t="s">
        <v>801</v>
      </c>
      <c r="AR82" s="50"/>
      <c r="AS82" s="328"/>
      <c r="AT82" s="63" t="s">
        <v>896</v>
      </c>
      <c r="AU82" s="12" t="s">
        <v>506</v>
      </c>
    </row>
    <row r="83" spans="1:47" s="3" customFormat="1" ht="12.75">
      <c r="A83" s="28"/>
      <c r="B83" s="600"/>
      <c r="C83" s="601"/>
      <c r="D83" s="1010"/>
      <c r="E83" s="1010"/>
      <c r="F83" s="117"/>
      <c r="G83" s="10"/>
      <c r="H83" s="11"/>
      <c r="I83" s="6"/>
      <c r="J83" s="53"/>
      <c r="K83" s="126"/>
      <c r="L83" s="126"/>
      <c r="M83" s="31"/>
      <c r="N83" s="10"/>
      <c r="O83" s="11"/>
      <c r="P83" s="6"/>
      <c r="Q83" s="53"/>
      <c r="R83" s="126"/>
      <c r="S83" s="126"/>
      <c r="T83" s="31"/>
      <c r="U83" s="1757" t="s">
        <v>759</v>
      </c>
      <c r="V83" s="6"/>
      <c r="W83" s="11"/>
      <c r="X83" s="53"/>
      <c r="Y83" s="126"/>
      <c r="Z83" s="31"/>
      <c r="AA83" s="10"/>
      <c r="AB83" s="11"/>
      <c r="AC83" s="11"/>
      <c r="AD83" s="53"/>
      <c r="AE83" s="126"/>
      <c r="AF83" s="255"/>
      <c r="AG83" s="13"/>
      <c r="AH83" s="13"/>
      <c r="AI83" s="11"/>
      <c r="AJ83" s="74"/>
      <c r="AK83" s="126"/>
      <c r="AL83" s="118"/>
      <c r="AM83" s="10"/>
      <c r="AN83" s="11"/>
      <c r="AO83" s="11"/>
      <c r="AP83" s="6"/>
      <c r="AQ83" s="67" t="s">
        <v>839</v>
      </c>
      <c r="AR83" s="50"/>
      <c r="AS83" s="329"/>
      <c r="AT83" s="63" t="s">
        <v>897</v>
      </c>
      <c r="AU83" s="12"/>
    </row>
    <row r="84" spans="1:47" s="3" customFormat="1" ht="12.75">
      <c r="A84" s="28"/>
      <c r="B84" s="600"/>
      <c r="C84" s="601"/>
      <c r="D84" s="1010"/>
      <c r="E84" s="1010"/>
      <c r="F84" s="117"/>
      <c r="G84" s="10"/>
      <c r="H84" s="11"/>
      <c r="I84" s="6"/>
      <c r="J84" s="53"/>
      <c r="K84" s="126"/>
      <c r="L84" s="126"/>
      <c r="M84" s="31"/>
      <c r="N84" s="10"/>
      <c r="O84" s="11"/>
      <c r="P84" s="6"/>
      <c r="Q84" s="53"/>
      <c r="R84" s="126"/>
      <c r="S84" s="126"/>
      <c r="T84" s="31"/>
      <c r="U84" s="10"/>
      <c r="V84" s="6"/>
      <c r="W84" s="11"/>
      <c r="X84" s="53"/>
      <c r="Y84" s="126"/>
      <c r="Z84" s="31"/>
      <c r="AA84" s="10"/>
      <c r="AB84" s="11"/>
      <c r="AC84" s="11"/>
      <c r="AD84" s="53"/>
      <c r="AE84" s="126"/>
      <c r="AF84" s="255"/>
      <c r="AG84" s="13"/>
      <c r="AH84" s="13"/>
      <c r="AI84" s="11"/>
      <c r="AJ84" s="74"/>
      <c r="AK84" s="126"/>
      <c r="AL84" s="118"/>
      <c r="AM84" s="10"/>
      <c r="AN84" s="11"/>
      <c r="AO84" s="11"/>
      <c r="AP84" s="6"/>
      <c r="AQ84" s="67"/>
      <c r="AR84" s="50"/>
      <c r="AS84" s="329"/>
      <c r="AT84" s="63" t="s">
        <v>898</v>
      </c>
      <c r="AU84" s="12"/>
    </row>
    <row r="85" spans="1:47" s="3" customFormat="1" ht="12.75">
      <c r="A85" s="28"/>
      <c r="B85" s="866"/>
      <c r="C85" s="948"/>
      <c r="D85" s="1011"/>
      <c r="E85" s="1011"/>
      <c r="F85" s="745"/>
      <c r="G85" s="17"/>
      <c r="H85" s="19"/>
      <c r="I85" s="18"/>
      <c r="J85" s="56"/>
      <c r="K85" s="127"/>
      <c r="L85" s="127"/>
      <c r="M85" s="384"/>
      <c r="N85" s="17"/>
      <c r="O85" s="19"/>
      <c r="P85" s="18"/>
      <c r="Q85" s="56"/>
      <c r="R85" s="127"/>
      <c r="S85" s="127"/>
      <c r="T85" s="384"/>
      <c r="U85" s="17"/>
      <c r="V85" s="18"/>
      <c r="W85" s="19"/>
      <c r="X85" s="56"/>
      <c r="Y85" s="127"/>
      <c r="Z85" s="384"/>
      <c r="AA85" s="17"/>
      <c r="AB85" s="19"/>
      <c r="AC85" s="19"/>
      <c r="AD85" s="56"/>
      <c r="AE85" s="127"/>
      <c r="AF85" s="597"/>
      <c r="AG85" s="21"/>
      <c r="AH85" s="21"/>
      <c r="AI85" s="19"/>
      <c r="AJ85" s="199"/>
      <c r="AK85" s="127"/>
      <c r="AL85" s="384"/>
      <c r="AM85" s="17"/>
      <c r="AN85" s="19"/>
      <c r="AO85" s="19"/>
      <c r="AP85" s="18"/>
      <c r="AQ85" s="93"/>
      <c r="AR85" s="51"/>
      <c r="AS85" s="64"/>
      <c r="AT85" s="64" t="s">
        <v>409</v>
      </c>
      <c r="AU85" s="20"/>
    </row>
    <row r="86" spans="1:47" s="3" customFormat="1" ht="12.75">
      <c r="A86" s="28"/>
      <c r="B86" s="600">
        <v>22</v>
      </c>
      <c r="C86" s="601" t="s">
        <v>112</v>
      </c>
      <c r="D86" s="1010"/>
      <c r="E86" s="1010"/>
      <c r="F86" s="117"/>
      <c r="G86" s="10"/>
      <c r="H86" s="11"/>
      <c r="I86" s="6"/>
      <c r="J86" s="53"/>
      <c r="K86" s="126" t="s">
        <v>112</v>
      </c>
      <c r="L86" s="126"/>
      <c r="M86" s="31" t="s">
        <v>432</v>
      </c>
      <c r="N86" s="10"/>
      <c r="O86" s="11"/>
      <c r="P86" s="6"/>
      <c r="Q86" s="53"/>
      <c r="R86" s="126"/>
      <c r="S86" s="126"/>
      <c r="T86" s="31"/>
      <c r="U86" s="98"/>
      <c r="V86" s="96"/>
      <c r="W86" s="95"/>
      <c r="X86" s="97"/>
      <c r="Y86" s="126"/>
      <c r="Z86" s="31"/>
      <c r="AA86" s="10"/>
      <c r="AB86" s="11"/>
      <c r="AC86" s="11"/>
      <c r="AD86" s="53"/>
      <c r="AE86" s="126"/>
      <c r="AF86" s="255"/>
      <c r="AG86" s="13"/>
      <c r="AH86" s="13"/>
      <c r="AI86" s="11"/>
      <c r="AJ86" s="74"/>
      <c r="AK86" s="126"/>
      <c r="AL86" s="118"/>
      <c r="AM86" s="10"/>
      <c r="AN86" s="11"/>
      <c r="AO86" s="11"/>
      <c r="AP86" s="6"/>
      <c r="AQ86" s="67" t="s">
        <v>802</v>
      </c>
      <c r="AR86" s="50"/>
      <c r="AS86" s="50" t="s">
        <v>90</v>
      </c>
      <c r="AT86" s="63" t="s">
        <v>899</v>
      </c>
      <c r="AU86" s="12" t="s">
        <v>778</v>
      </c>
    </row>
    <row r="87" spans="1:47" s="3" customFormat="1" ht="12.75">
      <c r="A87" s="28"/>
      <c r="B87" s="600"/>
      <c r="C87" s="601"/>
      <c r="D87" s="1010"/>
      <c r="E87" s="1010"/>
      <c r="F87" s="117"/>
      <c r="G87" s="10"/>
      <c r="H87" s="11"/>
      <c r="I87" s="6"/>
      <c r="J87" s="53"/>
      <c r="K87" s="126"/>
      <c r="L87" s="126"/>
      <c r="M87" s="31"/>
      <c r="N87" s="10"/>
      <c r="O87" s="11"/>
      <c r="P87" s="6"/>
      <c r="Q87" s="53"/>
      <c r="R87" s="126"/>
      <c r="S87" s="126"/>
      <c r="T87" s="255"/>
      <c r="U87" s="10"/>
      <c r="V87" s="6"/>
      <c r="W87" s="11"/>
      <c r="X87" s="53"/>
      <c r="Y87" s="126"/>
      <c r="Z87" s="31"/>
      <c r="AA87" s="10"/>
      <c r="AB87" s="11"/>
      <c r="AC87" s="11"/>
      <c r="AD87" s="53"/>
      <c r="AE87" s="126"/>
      <c r="AF87" s="255"/>
      <c r="AG87" s="13"/>
      <c r="AH87" s="13"/>
      <c r="AI87" s="11"/>
      <c r="AJ87" s="74"/>
      <c r="AK87" s="126"/>
      <c r="AL87" s="118"/>
      <c r="AM87" s="10"/>
      <c r="AN87" s="11"/>
      <c r="AO87" s="11"/>
      <c r="AP87" s="6"/>
      <c r="AQ87" s="67" t="s">
        <v>840</v>
      </c>
      <c r="AR87" s="50"/>
      <c r="AS87" s="50"/>
      <c r="AT87" s="63" t="s">
        <v>705</v>
      </c>
      <c r="AU87" s="12" t="s">
        <v>698</v>
      </c>
    </row>
    <row r="88" spans="1:47" s="3" customFormat="1" ht="12.75">
      <c r="A88" s="28"/>
      <c r="B88" s="600"/>
      <c r="C88" s="601"/>
      <c r="D88" s="1010"/>
      <c r="E88" s="1010"/>
      <c r="F88" s="117"/>
      <c r="G88" s="10"/>
      <c r="H88" s="11"/>
      <c r="I88" s="6"/>
      <c r="J88" s="53"/>
      <c r="K88" s="126"/>
      <c r="L88" s="126"/>
      <c r="M88" s="31"/>
      <c r="N88" s="10"/>
      <c r="O88" s="11"/>
      <c r="P88" s="6"/>
      <c r="Q88" s="53"/>
      <c r="R88" s="126"/>
      <c r="S88" s="126"/>
      <c r="T88" s="31"/>
      <c r="U88" s="10"/>
      <c r="V88" s="6"/>
      <c r="W88" s="11"/>
      <c r="X88" s="53"/>
      <c r="Y88" s="126"/>
      <c r="Z88" s="31"/>
      <c r="AA88" s="10"/>
      <c r="AB88" s="11"/>
      <c r="AC88" s="11"/>
      <c r="AD88" s="53"/>
      <c r="AE88" s="126"/>
      <c r="AF88" s="255"/>
      <c r="AG88" s="13"/>
      <c r="AH88" s="13"/>
      <c r="AI88" s="11"/>
      <c r="AJ88" s="74"/>
      <c r="AK88" s="126"/>
      <c r="AL88" s="118"/>
      <c r="AM88" s="10"/>
      <c r="AN88" s="11"/>
      <c r="AO88" s="11"/>
      <c r="AP88" s="6"/>
      <c r="AQ88" s="67" t="s">
        <v>841</v>
      </c>
      <c r="AR88" s="50"/>
      <c r="AS88" s="50"/>
      <c r="AT88" s="63" t="s">
        <v>900</v>
      </c>
      <c r="AU88" s="12"/>
    </row>
    <row r="89" spans="1:47" s="3" customFormat="1" ht="12.75">
      <c r="A89" s="8"/>
      <c r="B89" s="866"/>
      <c r="C89" s="948"/>
      <c r="D89" s="1011"/>
      <c r="E89" s="1011"/>
      <c r="F89" s="745"/>
      <c r="G89" s="17"/>
      <c r="H89" s="19"/>
      <c r="I89" s="18"/>
      <c r="J89" s="56"/>
      <c r="K89" s="127"/>
      <c r="L89" s="127"/>
      <c r="M89" s="384"/>
      <c r="N89" s="17"/>
      <c r="O89" s="19"/>
      <c r="P89" s="18"/>
      <c r="Q89" s="56"/>
      <c r="R89" s="127"/>
      <c r="S89" s="127"/>
      <c r="T89" s="384"/>
      <c r="U89" s="17"/>
      <c r="V89" s="18"/>
      <c r="W89" s="19"/>
      <c r="X89" s="56"/>
      <c r="Y89" s="127"/>
      <c r="Z89" s="384"/>
      <c r="AA89" s="17"/>
      <c r="AB89" s="19"/>
      <c r="AC89" s="19"/>
      <c r="AD89" s="56"/>
      <c r="AE89" s="127"/>
      <c r="AF89" s="597"/>
      <c r="AG89" s="21"/>
      <c r="AH89" s="21"/>
      <c r="AI89" s="19"/>
      <c r="AJ89" s="199"/>
      <c r="AK89" s="127"/>
      <c r="AL89" s="384"/>
      <c r="AM89" s="17"/>
      <c r="AN89" s="19"/>
      <c r="AO89" s="19"/>
      <c r="AP89" s="18"/>
      <c r="AQ89" s="93" t="s">
        <v>400</v>
      </c>
      <c r="AR89" s="51"/>
      <c r="AS89" s="51"/>
      <c r="AT89" s="64" t="s">
        <v>752</v>
      </c>
      <c r="AU89" s="20"/>
    </row>
    <row r="90" spans="1:47" s="3" customFormat="1" ht="12.75">
      <c r="A90" s="8"/>
      <c r="B90" s="600">
        <v>23</v>
      </c>
      <c r="C90" s="601" t="s">
        <v>115</v>
      </c>
      <c r="D90" s="1010"/>
      <c r="E90" s="1010"/>
      <c r="F90" s="117"/>
      <c r="G90" s="10"/>
      <c r="H90" s="11"/>
      <c r="I90" s="6"/>
      <c r="J90" s="53"/>
      <c r="K90" s="126"/>
      <c r="L90" s="126"/>
      <c r="M90" s="31"/>
      <c r="N90" s="10"/>
      <c r="O90" s="11"/>
      <c r="P90" s="6"/>
      <c r="Q90" s="53"/>
      <c r="R90" s="126" t="s">
        <v>115</v>
      </c>
      <c r="S90" s="126"/>
      <c r="T90" s="386" t="s">
        <v>294</v>
      </c>
      <c r="U90" s="1157"/>
      <c r="V90" s="1159"/>
      <c r="W90" s="1158"/>
      <c r="X90" s="1160"/>
      <c r="Y90" s="126"/>
      <c r="Z90" s="31"/>
      <c r="AA90" s="10"/>
      <c r="AB90" s="11"/>
      <c r="AC90" s="11"/>
      <c r="AD90" s="53"/>
      <c r="AE90" s="126"/>
      <c r="AF90" s="255"/>
      <c r="AG90" s="13"/>
      <c r="AH90" s="13"/>
      <c r="AI90" s="11"/>
      <c r="AJ90" s="74"/>
      <c r="AK90" s="126"/>
      <c r="AL90" s="118"/>
      <c r="AM90" s="10"/>
      <c r="AN90" s="11"/>
      <c r="AO90" s="11"/>
      <c r="AP90" s="6"/>
      <c r="AQ90" s="67" t="s">
        <v>842</v>
      </c>
      <c r="AR90" s="50"/>
      <c r="AS90" s="50"/>
      <c r="AT90" s="63" t="s">
        <v>904</v>
      </c>
      <c r="AU90" s="12" t="s">
        <v>2</v>
      </c>
    </row>
    <row r="91" spans="1:47" s="3" customFormat="1" ht="12.75">
      <c r="A91" s="28"/>
      <c r="B91" s="600"/>
      <c r="C91" s="601"/>
      <c r="D91" s="1010"/>
      <c r="E91" s="1010"/>
      <c r="F91" s="117"/>
      <c r="G91" s="10"/>
      <c r="H91" s="11"/>
      <c r="I91" s="6"/>
      <c r="J91" s="53"/>
      <c r="K91" s="126"/>
      <c r="L91" s="126"/>
      <c r="M91" s="31"/>
      <c r="N91" s="10"/>
      <c r="O91" s="11"/>
      <c r="P91" s="6"/>
      <c r="Q91" s="53"/>
      <c r="R91" s="126"/>
      <c r="S91" s="126"/>
      <c r="T91" s="31"/>
      <c r="U91" s="897" t="s">
        <v>917</v>
      </c>
      <c r="V91" s="649"/>
      <c r="W91" s="648"/>
      <c r="X91" s="1079"/>
      <c r="Y91" s="126"/>
      <c r="Z91" s="31"/>
      <c r="AA91" s="10"/>
      <c r="AB91" s="11"/>
      <c r="AC91" s="11"/>
      <c r="AD91" s="53"/>
      <c r="AE91" s="126"/>
      <c r="AF91" s="255"/>
      <c r="AG91" s="13"/>
      <c r="AH91" s="13"/>
      <c r="AI91" s="11"/>
      <c r="AJ91" s="74"/>
      <c r="AK91" s="126"/>
      <c r="AL91" s="118"/>
      <c r="AM91" s="10"/>
      <c r="AN91" s="11"/>
      <c r="AO91" s="11"/>
      <c r="AP91" s="6"/>
      <c r="AQ91" s="67" t="s">
        <v>843</v>
      </c>
      <c r="AR91" s="50"/>
      <c r="AS91" s="50"/>
      <c r="AT91" s="63" t="s">
        <v>902</v>
      </c>
      <c r="AU91" s="12" t="s">
        <v>698</v>
      </c>
    </row>
    <row r="92" spans="1:47" s="3" customFormat="1" ht="12.75">
      <c r="A92" s="28"/>
      <c r="B92" s="600"/>
      <c r="C92" s="601"/>
      <c r="D92" s="1010"/>
      <c r="E92" s="1010"/>
      <c r="F92" s="117"/>
      <c r="G92" s="10"/>
      <c r="H92" s="11"/>
      <c r="I92" s="6"/>
      <c r="J92" s="53"/>
      <c r="K92" s="126"/>
      <c r="L92" s="126"/>
      <c r="M92" s="31"/>
      <c r="N92" s="10"/>
      <c r="O92" s="11"/>
      <c r="P92" s="6"/>
      <c r="Q92" s="53"/>
      <c r="R92" s="126"/>
      <c r="S92" s="126"/>
      <c r="T92" s="31"/>
      <c r="U92" s="660"/>
      <c r="V92" s="662"/>
      <c r="W92" s="661"/>
      <c r="X92" s="1076"/>
      <c r="Y92" s="126"/>
      <c r="Z92" s="31"/>
      <c r="AA92" s="10"/>
      <c r="AB92" s="11"/>
      <c r="AC92" s="11"/>
      <c r="AD92" s="53"/>
      <c r="AE92" s="126"/>
      <c r="AF92" s="255"/>
      <c r="AG92" s="13"/>
      <c r="AH92" s="13"/>
      <c r="AI92" s="11"/>
      <c r="AJ92" s="74"/>
      <c r="AK92" s="126"/>
      <c r="AL92" s="118"/>
      <c r="AM92" s="10"/>
      <c r="AN92" s="11"/>
      <c r="AO92" s="11"/>
      <c r="AP92" s="6"/>
      <c r="AQ92" s="67" t="s">
        <v>844</v>
      </c>
      <c r="AR92" s="50"/>
      <c r="AS92" s="50"/>
      <c r="AT92" s="63" t="s">
        <v>901</v>
      </c>
      <c r="AU92" s="12" t="s">
        <v>697</v>
      </c>
    </row>
    <row r="93" spans="1:47" s="3" customFormat="1" ht="12.75">
      <c r="A93" s="8"/>
      <c r="B93" s="866"/>
      <c r="C93" s="948"/>
      <c r="D93" s="1011"/>
      <c r="E93" s="1011"/>
      <c r="F93" s="745"/>
      <c r="G93" s="17"/>
      <c r="H93" s="19"/>
      <c r="I93" s="18"/>
      <c r="J93" s="56"/>
      <c r="K93" s="127"/>
      <c r="L93" s="127"/>
      <c r="M93" s="384"/>
      <c r="N93" s="17"/>
      <c r="O93" s="19"/>
      <c r="P93" s="18"/>
      <c r="Q93" s="56"/>
      <c r="R93" s="127"/>
      <c r="S93" s="127"/>
      <c r="T93" s="384"/>
      <c r="U93" s="903"/>
      <c r="V93" s="904"/>
      <c r="W93" s="905"/>
      <c r="X93" s="906"/>
      <c r="Y93" s="127"/>
      <c r="Z93" s="384"/>
      <c r="AA93" s="17"/>
      <c r="AB93" s="19"/>
      <c r="AC93" s="19"/>
      <c r="AD93" s="56"/>
      <c r="AE93" s="127"/>
      <c r="AF93" s="597"/>
      <c r="AG93" s="21"/>
      <c r="AH93" s="21"/>
      <c r="AI93" s="19"/>
      <c r="AJ93" s="199"/>
      <c r="AK93" s="127"/>
      <c r="AL93" s="384"/>
      <c r="AM93" s="17"/>
      <c r="AN93" s="19"/>
      <c r="AO93" s="19"/>
      <c r="AP93" s="18"/>
      <c r="AQ93" s="93"/>
      <c r="AR93" s="51"/>
      <c r="AS93" s="51"/>
      <c r="AT93" s="64" t="s">
        <v>903</v>
      </c>
      <c r="AU93" s="20"/>
    </row>
    <row r="94" spans="1:47" s="3" customFormat="1" ht="12.75">
      <c r="A94" s="28"/>
      <c r="B94" s="600">
        <v>24</v>
      </c>
      <c r="C94" s="601" t="s">
        <v>117</v>
      </c>
      <c r="D94" s="1010" t="s">
        <v>117</v>
      </c>
      <c r="E94" s="1010" t="s">
        <v>486</v>
      </c>
      <c r="F94" s="784" t="s">
        <v>465</v>
      </c>
      <c r="G94" s="10"/>
      <c r="H94" s="11"/>
      <c r="I94" s="6"/>
      <c r="J94" s="271"/>
      <c r="K94" s="126"/>
      <c r="L94" s="126"/>
      <c r="M94" s="31"/>
      <c r="N94" s="10"/>
      <c r="O94" s="11"/>
      <c r="P94" s="6"/>
      <c r="Q94" s="53"/>
      <c r="R94" s="126"/>
      <c r="S94" s="126"/>
      <c r="T94" s="31"/>
      <c r="U94" s="10"/>
      <c r="V94" s="6"/>
      <c r="W94" s="11"/>
      <c r="X94" s="53"/>
      <c r="Y94" s="126" t="s">
        <v>117</v>
      </c>
      <c r="Z94" s="31" t="s">
        <v>479</v>
      </c>
      <c r="AA94" s="718" t="s">
        <v>254</v>
      </c>
      <c r="AB94" s="710"/>
      <c r="AC94" s="710"/>
      <c r="AD94" s="711"/>
      <c r="AE94" s="126"/>
      <c r="AF94" s="255"/>
      <c r="AG94" s="13"/>
      <c r="AH94" s="13"/>
      <c r="AI94" s="11"/>
      <c r="AJ94" s="74"/>
      <c r="AK94" s="126"/>
      <c r="AL94" s="118"/>
      <c r="AM94" s="10"/>
      <c r="AN94" s="11"/>
      <c r="AO94" s="11"/>
      <c r="AP94" s="6"/>
      <c r="AQ94" s="67" t="s">
        <v>803</v>
      </c>
      <c r="AR94" s="294"/>
      <c r="AS94" s="50" t="s">
        <v>344</v>
      </c>
      <c r="AT94" s="63" t="s">
        <v>905</v>
      </c>
      <c r="AU94" s="12" t="s">
        <v>778</v>
      </c>
    </row>
    <row r="95" spans="1:47" s="3" customFormat="1" ht="12.75">
      <c r="A95" s="28"/>
      <c r="B95" s="600"/>
      <c r="C95" s="601"/>
      <c r="D95" s="1010"/>
      <c r="E95" s="1010"/>
      <c r="F95" s="786" t="s">
        <v>242</v>
      </c>
      <c r="G95" s="10"/>
      <c r="H95" s="11"/>
      <c r="I95" s="6"/>
      <c r="J95" s="53"/>
      <c r="K95" s="126"/>
      <c r="L95" s="126"/>
      <c r="M95" s="31"/>
      <c r="N95" s="10"/>
      <c r="O95" s="11"/>
      <c r="P95" s="6"/>
      <c r="Q95" s="53"/>
      <c r="R95" s="126"/>
      <c r="S95" s="126"/>
      <c r="T95" s="31"/>
      <c r="U95" s="10"/>
      <c r="V95" s="6"/>
      <c r="W95" s="11"/>
      <c r="X95" s="53"/>
      <c r="Y95" s="126"/>
      <c r="Z95" s="31"/>
      <c r="AA95" s="718" t="s">
        <v>255</v>
      </c>
      <c r="AB95" s="710" t="s">
        <v>386</v>
      </c>
      <c r="AC95" s="710">
        <v>12</v>
      </c>
      <c r="AD95" s="711">
        <v>150</v>
      </c>
      <c r="AE95" s="126"/>
      <c r="AF95" s="255"/>
      <c r="AG95" s="13"/>
      <c r="AH95" s="13"/>
      <c r="AI95" s="11"/>
      <c r="AJ95" s="74"/>
      <c r="AK95" s="126"/>
      <c r="AL95" s="118"/>
      <c r="AM95" s="10"/>
      <c r="AN95" s="11"/>
      <c r="AO95" s="11"/>
      <c r="AP95" s="6"/>
      <c r="AQ95" s="67" t="s">
        <v>845</v>
      </c>
      <c r="AR95" s="294"/>
      <c r="AS95" s="50"/>
      <c r="AT95" s="63" t="s">
        <v>907</v>
      </c>
      <c r="AU95" s="12" t="s">
        <v>698</v>
      </c>
    </row>
    <row r="96" spans="1:47" s="3" customFormat="1" ht="12.75">
      <c r="A96" s="28"/>
      <c r="B96" s="600"/>
      <c r="C96" s="601"/>
      <c r="D96" s="1010"/>
      <c r="E96" s="1010"/>
      <c r="F96" s="31"/>
      <c r="G96" s="10"/>
      <c r="H96" s="11"/>
      <c r="I96" s="6"/>
      <c r="J96" s="53"/>
      <c r="K96" s="126"/>
      <c r="L96" s="126"/>
      <c r="M96" s="31"/>
      <c r="N96" s="10"/>
      <c r="O96" s="11"/>
      <c r="P96" s="6"/>
      <c r="Q96" s="53"/>
      <c r="R96" s="126"/>
      <c r="S96" s="126"/>
      <c r="T96" s="31"/>
      <c r="U96" s="10"/>
      <c r="V96" s="6"/>
      <c r="W96" s="11"/>
      <c r="X96" s="53"/>
      <c r="Y96" s="126"/>
      <c r="Z96" s="31"/>
      <c r="AA96" s="10"/>
      <c r="AB96" s="11"/>
      <c r="AC96" s="11"/>
      <c r="AD96" s="53"/>
      <c r="AE96" s="126"/>
      <c r="AF96" s="255"/>
      <c r="AG96" s="13"/>
      <c r="AH96" s="13"/>
      <c r="AI96" s="11"/>
      <c r="AJ96" s="74"/>
      <c r="AK96" s="126"/>
      <c r="AL96" s="118"/>
      <c r="AM96" s="10"/>
      <c r="AN96" s="11"/>
      <c r="AO96" s="11"/>
      <c r="AP96" s="6"/>
      <c r="AQ96" s="67" t="s">
        <v>846</v>
      </c>
      <c r="AR96" s="294"/>
      <c r="AS96" s="50"/>
      <c r="AT96" s="63" t="s">
        <v>407</v>
      </c>
      <c r="AU96" s="12" t="s">
        <v>505</v>
      </c>
    </row>
    <row r="97" spans="1:47" s="3" customFormat="1" ht="12.75">
      <c r="A97" s="8"/>
      <c r="B97" s="600"/>
      <c r="C97" s="601"/>
      <c r="D97" s="1010"/>
      <c r="E97" s="1010"/>
      <c r="F97" s="31"/>
      <c r="G97" s="17"/>
      <c r="H97" s="19"/>
      <c r="I97" s="18"/>
      <c r="J97" s="56"/>
      <c r="K97" s="127"/>
      <c r="L97" s="127"/>
      <c r="M97" s="384"/>
      <c r="N97" s="17"/>
      <c r="O97" s="19"/>
      <c r="P97" s="18"/>
      <c r="Q97" s="56"/>
      <c r="R97" s="127"/>
      <c r="S97" s="127"/>
      <c r="T97" s="384"/>
      <c r="U97" s="17"/>
      <c r="V97" s="18"/>
      <c r="W97" s="19"/>
      <c r="X97" s="56"/>
      <c r="Y97" s="127"/>
      <c r="Z97" s="384"/>
      <c r="AA97" s="17"/>
      <c r="AB97" s="19"/>
      <c r="AC97" s="19"/>
      <c r="AD97" s="56"/>
      <c r="AE97" s="127"/>
      <c r="AF97" s="597"/>
      <c r="AG97" s="21"/>
      <c r="AH97" s="21"/>
      <c r="AI97" s="19"/>
      <c r="AJ97" s="199"/>
      <c r="AK97" s="127"/>
      <c r="AL97" s="384"/>
      <c r="AM97" s="17"/>
      <c r="AN97" s="19"/>
      <c r="AO97" s="19"/>
      <c r="AP97" s="18"/>
      <c r="AQ97" s="93" t="s">
        <v>398</v>
      </c>
      <c r="AR97" s="51"/>
      <c r="AS97" s="51"/>
      <c r="AT97" s="64" t="s">
        <v>906</v>
      </c>
      <c r="AU97" s="20"/>
    </row>
    <row r="98" spans="1:47" s="3" customFormat="1" ht="14.25" customHeight="1">
      <c r="A98" s="28"/>
      <c r="B98" s="971">
        <v>25</v>
      </c>
      <c r="C98" s="950" t="s">
        <v>119</v>
      </c>
      <c r="D98" s="1668"/>
      <c r="E98" s="1668"/>
      <c r="F98" s="599"/>
      <c r="G98" s="15"/>
      <c r="H98" s="11"/>
      <c r="I98" s="6"/>
      <c r="J98" s="53"/>
      <c r="K98" s="126" t="s">
        <v>119</v>
      </c>
      <c r="L98" s="126"/>
      <c r="M98" s="31" t="s">
        <v>432</v>
      </c>
      <c r="N98" s="926" t="s">
        <v>499</v>
      </c>
      <c r="O98" s="623"/>
      <c r="P98" s="620"/>
      <c r="Q98" s="621"/>
      <c r="R98" s="126"/>
      <c r="S98" s="126"/>
      <c r="T98" s="31"/>
      <c r="U98" s="689"/>
      <c r="V98" s="682"/>
      <c r="W98" s="673"/>
      <c r="X98" s="684"/>
      <c r="Y98" s="126"/>
      <c r="Z98" s="31"/>
      <c r="AA98" s="10"/>
      <c r="AB98" s="11"/>
      <c r="AC98" s="11"/>
      <c r="AD98" s="53"/>
      <c r="AE98" s="126"/>
      <c r="AF98" s="31"/>
      <c r="AG98" s="10"/>
      <c r="AH98" s="11"/>
      <c r="AI98" s="11"/>
      <c r="AJ98" s="68"/>
      <c r="AK98" s="126"/>
      <c r="AL98" s="118"/>
      <c r="AM98" s="10"/>
      <c r="AN98" s="11"/>
      <c r="AO98" s="11"/>
      <c r="AP98" s="6"/>
      <c r="AQ98" s="67" t="s">
        <v>804</v>
      </c>
      <c r="AR98" s="302"/>
      <c r="AS98" s="50"/>
      <c r="AT98" s="63" t="s">
        <v>860</v>
      </c>
      <c r="AU98" s="12" t="s">
        <v>2</v>
      </c>
    </row>
    <row r="99" spans="1:47" s="3" customFormat="1" ht="14.25" customHeight="1">
      <c r="A99" s="28"/>
      <c r="B99" s="600"/>
      <c r="C99" s="601"/>
      <c r="D99" s="1010"/>
      <c r="E99" s="1010"/>
      <c r="F99" s="255"/>
      <c r="G99" s="15"/>
      <c r="H99" s="11"/>
      <c r="I99" s="6"/>
      <c r="J99" s="53"/>
      <c r="K99" s="126"/>
      <c r="L99" s="126"/>
      <c r="M99" s="31"/>
      <c r="N99" s="612" t="s">
        <v>257</v>
      </c>
      <c r="O99" s="614" t="s">
        <v>110</v>
      </c>
      <c r="P99" s="613">
        <v>14</v>
      </c>
      <c r="Q99" s="615">
        <v>250</v>
      </c>
      <c r="R99" s="126"/>
      <c r="S99" s="126"/>
      <c r="T99" s="31"/>
      <c r="U99" s="689"/>
      <c r="V99" s="682"/>
      <c r="W99" s="673"/>
      <c r="X99" s="684"/>
      <c r="Y99" s="126"/>
      <c r="Z99" s="31"/>
      <c r="AA99" s="10"/>
      <c r="AB99" s="11"/>
      <c r="AC99" s="11"/>
      <c r="AD99" s="53"/>
      <c r="AE99" s="126"/>
      <c r="AF99" s="31"/>
      <c r="AG99" s="10"/>
      <c r="AH99" s="11"/>
      <c r="AI99" s="11"/>
      <c r="AJ99" s="68"/>
      <c r="AK99" s="126"/>
      <c r="AL99" s="118"/>
      <c r="AM99" s="10"/>
      <c r="AN99" s="11"/>
      <c r="AO99" s="11"/>
      <c r="AP99" s="6"/>
      <c r="AQ99" s="67" t="s">
        <v>503</v>
      </c>
      <c r="AR99" s="294"/>
      <c r="AS99" s="50"/>
      <c r="AT99" s="63" t="s">
        <v>660</v>
      </c>
      <c r="AU99" s="12" t="s">
        <v>778</v>
      </c>
    </row>
    <row r="100" spans="1:47" s="3" customFormat="1" ht="14.25" customHeight="1">
      <c r="A100" s="28"/>
      <c r="B100" s="600"/>
      <c r="C100" s="601"/>
      <c r="D100" s="1010"/>
      <c r="E100" s="1010"/>
      <c r="F100" s="255"/>
      <c r="G100" s="15"/>
      <c r="H100" s="11"/>
      <c r="I100" s="6"/>
      <c r="J100" s="53"/>
      <c r="K100" s="126"/>
      <c r="L100" s="126"/>
      <c r="M100" s="31"/>
      <c r="N100" s="612" t="s">
        <v>495</v>
      </c>
      <c r="O100" s="614" t="s">
        <v>385</v>
      </c>
      <c r="P100" s="613">
        <v>16</v>
      </c>
      <c r="Q100" s="615">
        <v>150</v>
      </c>
      <c r="R100" s="126"/>
      <c r="S100" s="126"/>
      <c r="T100" s="31"/>
      <c r="U100" s="689"/>
      <c r="V100" s="682"/>
      <c r="W100" s="673"/>
      <c r="X100" s="684"/>
      <c r="Y100" s="126"/>
      <c r="Z100" s="31"/>
      <c r="AA100" s="10"/>
      <c r="AB100" s="11"/>
      <c r="AC100" s="11"/>
      <c r="AD100" s="53"/>
      <c r="AE100" s="126"/>
      <c r="AF100" s="31"/>
      <c r="AG100" s="10"/>
      <c r="AH100" s="11"/>
      <c r="AI100" s="11"/>
      <c r="AJ100" s="68"/>
      <c r="AK100" s="126"/>
      <c r="AL100" s="118"/>
      <c r="AM100" s="10"/>
      <c r="AN100" s="11"/>
      <c r="AO100" s="11"/>
      <c r="AP100" s="6"/>
      <c r="AQ100" s="67" t="s">
        <v>805</v>
      </c>
      <c r="AR100" s="294"/>
      <c r="AS100" s="50"/>
      <c r="AT100" s="63" t="s">
        <v>908</v>
      </c>
      <c r="AU100" s="12" t="s">
        <v>780</v>
      </c>
    </row>
    <row r="101" spans="1:47" s="3" customFormat="1" ht="14.25" customHeight="1">
      <c r="A101" s="28"/>
      <c r="B101" s="600"/>
      <c r="C101" s="601"/>
      <c r="D101" s="1010"/>
      <c r="E101" s="1010"/>
      <c r="F101" s="255"/>
      <c r="G101" s="15"/>
      <c r="H101" s="11"/>
      <c r="I101" s="6"/>
      <c r="J101" s="53"/>
      <c r="K101" s="126"/>
      <c r="L101" s="126"/>
      <c r="M101" s="31"/>
      <c r="N101" s="10"/>
      <c r="O101" s="6"/>
      <c r="P101" s="11"/>
      <c r="Q101" s="53"/>
      <c r="R101" s="126"/>
      <c r="S101" s="126"/>
      <c r="T101" s="31"/>
      <c r="U101" s="690"/>
      <c r="V101" s="682"/>
      <c r="W101" s="673"/>
      <c r="X101" s="684"/>
      <c r="Y101" s="126"/>
      <c r="Z101" s="31"/>
      <c r="AA101" s="10"/>
      <c r="AB101" s="11"/>
      <c r="AC101" s="11"/>
      <c r="AD101" s="53"/>
      <c r="AE101" s="126"/>
      <c r="AF101" s="31"/>
      <c r="AG101" s="10"/>
      <c r="AH101" s="11"/>
      <c r="AI101" s="11"/>
      <c r="AJ101" s="68"/>
      <c r="AK101" s="126"/>
      <c r="AL101" s="118"/>
      <c r="AM101" s="10"/>
      <c r="AN101" s="11"/>
      <c r="AO101" s="11"/>
      <c r="AP101" s="6"/>
      <c r="AQ101" s="67" t="s">
        <v>427</v>
      </c>
      <c r="AR101" s="294"/>
      <c r="AS101" s="50"/>
      <c r="AT101" s="63" t="s">
        <v>909</v>
      </c>
      <c r="AU101" s="12" t="s">
        <v>698</v>
      </c>
    </row>
    <row r="102" spans="1:47" s="3" customFormat="1" ht="14.25" customHeight="1">
      <c r="A102" s="28"/>
      <c r="B102" s="600"/>
      <c r="C102" s="601"/>
      <c r="D102" s="1010"/>
      <c r="E102" s="1010"/>
      <c r="F102" s="255"/>
      <c r="G102" s="15"/>
      <c r="H102" s="11"/>
      <c r="I102" s="6"/>
      <c r="J102" s="53"/>
      <c r="K102" s="126"/>
      <c r="L102" s="126"/>
      <c r="M102" s="31"/>
      <c r="N102" s="10"/>
      <c r="O102" s="6"/>
      <c r="P102" s="11"/>
      <c r="Q102" s="53"/>
      <c r="R102" s="126"/>
      <c r="S102" s="126"/>
      <c r="T102" s="31"/>
      <c r="U102" s="690"/>
      <c r="V102" s="682"/>
      <c r="W102" s="673"/>
      <c r="X102" s="683"/>
      <c r="Y102" s="126"/>
      <c r="Z102" s="31"/>
      <c r="AA102" s="10"/>
      <c r="AB102" s="11"/>
      <c r="AC102" s="11"/>
      <c r="AD102" s="53"/>
      <c r="AE102" s="126"/>
      <c r="AF102" s="31"/>
      <c r="AG102" s="10"/>
      <c r="AH102" s="11"/>
      <c r="AI102" s="11"/>
      <c r="AJ102" s="68"/>
      <c r="AK102" s="126"/>
      <c r="AL102" s="118"/>
      <c r="AM102" s="10"/>
      <c r="AN102" s="11"/>
      <c r="AO102" s="11"/>
      <c r="AP102" s="6"/>
      <c r="AQ102" s="67" t="s">
        <v>399</v>
      </c>
      <c r="AR102" s="294"/>
      <c r="AS102" s="50"/>
      <c r="AT102" s="63" t="s">
        <v>702</v>
      </c>
      <c r="AU102" s="12" t="s">
        <v>506</v>
      </c>
    </row>
    <row r="103" spans="1:47" s="3" customFormat="1" ht="14.25" customHeight="1">
      <c r="A103" s="28"/>
      <c r="B103" s="600"/>
      <c r="C103" s="601"/>
      <c r="D103" s="1010"/>
      <c r="E103" s="1010"/>
      <c r="F103" s="255"/>
      <c r="G103" s="15"/>
      <c r="H103" s="11"/>
      <c r="I103" s="6"/>
      <c r="J103" s="53"/>
      <c r="K103" s="126"/>
      <c r="L103" s="126"/>
      <c r="M103" s="31"/>
      <c r="N103" s="10"/>
      <c r="O103" s="6"/>
      <c r="P103" s="11"/>
      <c r="Q103" s="53"/>
      <c r="R103" s="126"/>
      <c r="S103" s="126"/>
      <c r="T103" s="31"/>
      <c r="U103" s="690"/>
      <c r="V103" s="688"/>
      <c r="W103" s="679"/>
      <c r="X103" s="680"/>
      <c r="Y103" s="126"/>
      <c r="Z103" s="31"/>
      <c r="AA103" s="10"/>
      <c r="AB103" s="11"/>
      <c r="AC103" s="11"/>
      <c r="AD103" s="53"/>
      <c r="AE103" s="126"/>
      <c r="AF103" s="31"/>
      <c r="AG103" s="10"/>
      <c r="AH103" s="11"/>
      <c r="AI103" s="11"/>
      <c r="AJ103" s="68"/>
      <c r="AK103" s="126"/>
      <c r="AL103" s="118"/>
      <c r="AM103" s="10"/>
      <c r="AN103" s="11"/>
      <c r="AO103" s="11"/>
      <c r="AP103" s="6"/>
      <c r="AQ103" s="67" t="s">
        <v>396</v>
      </c>
      <c r="AR103" s="294"/>
      <c r="AS103" s="50"/>
      <c r="AT103" s="63" t="s">
        <v>410</v>
      </c>
      <c r="AU103" s="12"/>
    </row>
    <row r="104" spans="1:47" s="3" customFormat="1" ht="14.25" customHeight="1">
      <c r="A104" s="28"/>
      <c r="B104" s="600"/>
      <c r="C104" s="601"/>
      <c r="D104" s="1010"/>
      <c r="E104" s="1010"/>
      <c r="F104" s="255"/>
      <c r="G104" s="15"/>
      <c r="H104" s="11"/>
      <c r="I104" s="6"/>
      <c r="J104" s="53"/>
      <c r="K104" s="126"/>
      <c r="L104" s="126"/>
      <c r="M104" s="31"/>
      <c r="N104" s="10"/>
      <c r="O104" s="6"/>
      <c r="P104" s="11"/>
      <c r="Q104" s="53"/>
      <c r="R104" s="126"/>
      <c r="S104" s="126"/>
      <c r="T104" s="31"/>
      <c r="U104" s="616"/>
      <c r="V104" s="618"/>
      <c r="W104" s="617"/>
      <c r="X104" s="619"/>
      <c r="Y104" s="126"/>
      <c r="Z104" s="31"/>
      <c r="AA104" s="10"/>
      <c r="AB104" s="11"/>
      <c r="AC104" s="11"/>
      <c r="AD104" s="53"/>
      <c r="AE104" s="126"/>
      <c r="AF104" s="31"/>
      <c r="AG104" s="10"/>
      <c r="AH104" s="11"/>
      <c r="AI104" s="11"/>
      <c r="AJ104" s="68"/>
      <c r="AK104" s="126"/>
      <c r="AL104" s="118"/>
      <c r="AM104" s="10"/>
      <c r="AN104" s="11"/>
      <c r="AO104" s="11"/>
      <c r="AP104" s="6"/>
      <c r="AQ104" s="67" t="s">
        <v>847</v>
      </c>
      <c r="AR104" s="294"/>
      <c r="AS104" s="50"/>
      <c r="AT104" s="63" t="s">
        <v>910</v>
      </c>
      <c r="AU104" s="12"/>
    </row>
    <row r="105" spans="1:47" s="3" customFormat="1" ht="14.25" customHeight="1">
      <c r="A105" s="28"/>
      <c r="B105" s="600"/>
      <c r="C105" s="601"/>
      <c r="D105" s="1010"/>
      <c r="E105" s="1010"/>
      <c r="F105" s="255"/>
      <c r="G105" s="15"/>
      <c r="H105" s="11"/>
      <c r="I105" s="6"/>
      <c r="J105" s="53"/>
      <c r="K105" s="126"/>
      <c r="L105" s="126"/>
      <c r="M105" s="31"/>
      <c r="N105" s="10"/>
      <c r="O105" s="6"/>
      <c r="P105" s="11"/>
      <c r="Q105" s="53"/>
      <c r="R105" s="126"/>
      <c r="S105" s="126"/>
      <c r="T105" s="31"/>
      <c r="U105" s="612"/>
      <c r="V105" s="617"/>
      <c r="W105" s="617"/>
      <c r="X105" s="619"/>
      <c r="Y105" s="126"/>
      <c r="Z105" s="31"/>
      <c r="AA105" s="10"/>
      <c r="AB105" s="11"/>
      <c r="AC105" s="11"/>
      <c r="AD105" s="53"/>
      <c r="AE105" s="126"/>
      <c r="AF105" s="31"/>
      <c r="AG105" s="10"/>
      <c r="AH105" s="11"/>
      <c r="AI105" s="11"/>
      <c r="AJ105" s="68"/>
      <c r="AK105" s="126"/>
      <c r="AL105" s="118"/>
      <c r="AM105" s="10"/>
      <c r="AN105" s="11"/>
      <c r="AO105" s="11"/>
      <c r="AP105" s="6"/>
      <c r="AQ105" s="67" t="s">
        <v>404</v>
      </c>
      <c r="AR105" s="294"/>
      <c r="AS105" s="50"/>
      <c r="AT105" s="349"/>
      <c r="AU105" s="12"/>
    </row>
    <row r="106" spans="1:47" s="3" customFormat="1" ht="14.25" customHeight="1">
      <c r="A106" s="28"/>
      <c r="B106" s="600"/>
      <c r="C106" s="601"/>
      <c r="D106" s="1010"/>
      <c r="E106" s="1010"/>
      <c r="F106" s="255"/>
      <c r="G106" s="15"/>
      <c r="H106" s="11"/>
      <c r="I106" s="6"/>
      <c r="J106" s="53"/>
      <c r="K106" s="126"/>
      <c r="L106" s="126"/>
      <c r="M106" s="31"/>
      <c r="N106" s="10"/>
      <c r="O106" s="269"/>
      <c r="P106" s="270"/>
      <c r="Q106" s="271"/>
      <c r="R106" s="126"/>
      <c r="S106" s="126"/>
      <c r="T106" s="31"/>
      <c r="U106" s="612"/>
      <c r="V106" s="614"/>
      <c r="W106" s="613"/>
      <c r="X106" s="615"/>
      <c r="Y106" s="126"/>
      <c r="Z106" s="31"/>
      <c r="AA106" s="10"/>
      <c r="AB106" s="11"/>
      <c r="AC106" s="11"/>
      <c r="AD106" s="53"/>
      <c r="AE106" s="126"/>
      <c r="AF106" s="31"/>
      <c r="AG106" s="10"/>
      <c r="AH106" s="11"/>
      <c r="AI106" s="11"/>
      <c r="AJ106" s="68"/>
      <c r="AK106" s="126"/>
      <c r="AL106" s="118"/>
      <c r="AM106" s="10"/>
      <c r="AN106" s="11"/>
      <c r="AO106" s="11"/>
      <c r="AP106" s="6"/>
      <c r="AQ106" s="67" t="s">
        <v>406</v>
      </c>
      <c r="AR106" s="294"/>
      <c r="AS106" s="50"/>
      <c r="AT106" s="349"/>
      <c r="AU106" s="12"/>
    </row>
    <row r="107" spans="1:47" s="3" customFormat="1" ht="14.25" customHeight="1">
      <c r="A107" s="28"/>
      <c r="B107" s="866"/>
      <c r="C107" s="948"/>
      <c r="D107" s="1011"/>
      <c r="E107" s="1011"/>
      <c r="F107" s="597"/>
      <c r="G107" s="30"/>
      <c r="H107" s="19"/>
      <c r="I107" s="18"/>
      <c r="J107" s="56"/>
      <c r="K107" s="127"/>
      <c r="L107" s="127"/>
      <c r="M107" s="384"/>
      <c r="N107" s="17"/>
      <c r="O107" s="18"/>
      <c r="P107" s="19"/>
      <c r="Q107" s="56"/>
      <c r="R107" s="137"/>
      <c r="S107" s="127"/>
      <c r="T107" s="384"/>
      <c r="U107" s="634"/>
      <c r="V107" s="635"/>
      <c r="W107" s="636"/>
      <c r="X107" s="637"/>
      <c r="Y107" s="127"/>
      <c r="Z107" s="384"/>
      <c r="AA107" s="17"/>
      <c r="AB107" s="19"/>
      <c r="AC107" s="19"/>
      <c r="AD107" s="56"/>
      <c r="AE107" s="127"/>
      <c r="AF107" s="605"/>
      <c r="AG107" s="17"/>
      <c r="AH107" s="19"/>
      <c r="AI107" s="19"/>
      <c r="AJ107" s="69"/>
      <c r="AK107" s="127"/>
      <c r="AL107" s="384"/>
      <c r="AM107" s="17"/>
      <c r="AN107" s="19"/>
      <c r="AO107" s="19"/>
      <c r="AP107" s="18"/>
      <c r="AQ107" s="93" t="s">
        <v>398</v>
      </c>
      <c r="AR107" s="296"/>
      <c r="AS107" s="51"/>
      <c r="AT107" s="350"/>
      <c r="AU107" s="20"/>
    </row>
    <row r="108" spans="1:47" s="3" customFormat="1" ht="14.25" customHeight="1">
      <c r="A108" s="28"/>
      <c r="B108" s="600">
        <v>26</v>
      </c>
      <c r="C108" s="601" t="s">
        <v>123</v>
      </c>
      <c r="D108" s="1010" t="s">
        <v>123</v>
      </c>
      <c r="E108" s="1010"/>
      <c r="F108" s="789" t="s">
        <v>124</v>
      </c>
      <c r="G108" s="627" t="s">
        <v>338</v>
      </c>
      <c r="H108" s="617" t="s">
        <v>385</v>
      </c>
      <c r="I108" s="618">
        <v>14</v>
      </c>
      <c r="J108" s="1070">
        <v>120</v>
      </c>
      <c r="K108" s="126"/>
      <c r="L108" s="126"/>
      <c r="M108" s="31"/>
      <c r="N108" s="10"/>
      <c r="O108" s="11"/>
      <c r="P108" s="6"/>
      <c r="Q108" s="53"/>
      <c r="R108" s="126" t="s">
        <v>123</v>
      </c>
      <c r="S108" s="126"/>
      <c r="T108" s="31" t="s">
        <v>294</v>
      </c>
      <c r="U108" s="10"/>
      <c r="V108" s="269"/>
      <c r="W108" s="270"/>
      <c r="X108" s="271"/>
      <c r="Y108" s="126"/>
      <c r="Z108" s="31"/>
      <c r="AA108" s="10"/>
      <c r="AB108" s="11"/>
      <c r="AC108" s="11"/>
      <c r="AD108" s="53"/>
      <c r="AE108" s="126"/>
      <c r="AF108" s="255"/>
      <c r="AG108" s="13"/>
      <c r="AH108" s="13"/>
      <c r="AI108" s="11"/>
      <c r="AJ108" s="74"/>
      <c r="AK108" s="126" t="s">
        <v>123</v>
      </c>
      <c r="AL108" s="386" t="s">
        <v>298</v>
      </c>
      <c r="AM108" s="98" t="s">
        <v>337</v>
      </c>
      <c r="AN108" s="95" t="s">
        <v>385</v>
      </c>
      <c r="AO108" s="95">
        <v>16</v>
      </c>
      <c r="AP108" s="177" t="s">
        <v>315</v>
      </c>
      <c r="AQ108" s="67" t="s">
        <v>806</v>
      </c>
      <c r="AR108" s="294"/>
      <c r="AS108" s="50" t="s">
        <v>343</v>
      </c>
      <c r="AT108" s="63" t="s">
        <v>911</v>
      </c>
      <c r="AU108" s="12"/>
    </row>
    <row r="109" spans="1:47" s="3" customFormat="1" ht="14.25" customHeight="1">
      <c r="A109" s="28"/>
      <c r="B109" s="600"/>
      <c r="C109" s="601"/>
      <c r="D109" s="1010"/>
      <c r="E109" s="1010"/>
      <c r="F109" s="255"/>
      <c r="G109" s="627" t="s">
        <v>111</v>
      </c>
      <c r="H109" s="617"/>
      <c r="I109" s="618"/>
      <c r="J109" s="1070"/>
      <c r="K109" s="126"/>
      <c r="L109" s="126"/>
      <c r="M109" s="31"/>
      <c r="N109" s="10"/>
      <c r="O109" s="11"/>
      <c r="P109" s="6"/>
      <c r="Q109" s="53"/>
      <c r="R109" s="126"/>
      <c r="S109" s="126"/>
      <c r="T109" s="31"/>
      <c r="U109" s="10"/>
      <c r="V109" s="269"/>
      <c r="W109" s="270"/>
      <c r="X109" s="271"/>
      <c r="Y109" s="126"/>
      <c r="Z109" s="31"/>
      <c r="AA109" s="10"/>
      <c r="AB109" s="11"/>
      <c r="AC109" s="11"/>
      <c r="AD109" s="53"/>
      <c r="AE109" s="126"/>
      <c r="AF109" s="255"/>
      <c r="AG109" s="13"/>
      <c r="AH109" s="13"/>
      <c r="AI109" s="11"/>
      <c r="AJ109" s="74"/>
      <c r="AK109" s="126"/>
      <c r="AL109" s="31"/>
      <c r="AM109" s="10"/>
      <c r="AN109" s="11"/>
      <c r="AO109" s="11"/>
      <c r="AP109" s="50"/>
      <c r="AQ109" s="67" t="s">
        <v>848</v>
      </c>
      <c r="AR109" s="294"/>
      <c r="AS109" s="50"/>
      <c r="AT109" s="63" t="s">
        <v>407</v>
      </c>
      <c r="AU109" s="12"/>
    </row>
    <row r="110" spans="1:47" s="3" customFormat="1" ht="14.25" customHeight="1">
      <c r="A110" s="28"/>
      <c r="B110" s="600"/>
      <c r="C110" s="601"/>
      <c r="D110" s="1010"/>
      <c r="E110" s="1010"/>
      <c r="F110" s="31"/>
      <c r="G110" s="1811" t="s">
        <v>339</v>
      </c>
      <c r="H110" s="1812" t="s">
        <v>923</v>
      </c>
      <c r="I110" s="1813"/>
      <c r="J110" s="1814"/>
      <c r="K110" s="126"/>
      <c r="L110" s="126"/>
      <c r="M110" s="31"/>
      <c r="N110" s="10"/>
      <c r="O110" s="11"/>
      <c r="P110" s="6"/>
      <c r="Q110" s="53"/>
      <c r="R110" s="126"/>
      <c r="S110" s="126"/>
      <c r="T110" s="31"/>
      <c r="U110" s="10"/>
      <c r="V110" s="269"/>
      <c r="W110" s="270"/>
      <c r="X110" s="271"/>
      <c r="Y110" s="126"/>
      <c r="Z110" s="31"/>
      <c r="AA110" s="10"/>
      <c r="AB110" s="11"/>
      <c r="AC110" s="11"/>
      <c r="AD110" s="53"/>
      <c r="AE110" s="126"/>
      <c r="AF110" s="255"/>
      <c r="AG110" s="13"/>
      <c r="AH110" s="13"/>
      <c r="AI110" s="11"/>
      <c r="AJ110" s="74"/>
      <c r="AK110" s="126"/>
      <c r="AL110" s="31"/>
      <c r="AM110" s="10"/>
      <c r="AN110" s="11"/>
      <c r="AO110" s="11"/>
      <c r="AP110" s="50"/>
      <c r="AQ110" s="293"/>
      <c r="AR110" s="294"/>
      <c r="AS110" s="50"/>
      <c r="AT110" s="63" t="s">
        <v>912</v>
      </c>
      <c r="AU110" s="12"/>
    </row>
    <row r="111" spans="1:47" s="3" customFormat="1" ht="14.25" customHeight="1" thickBot="1">
      <c r="A111" s="28"/>
      <c r="B111" s="907"/>
      <c r="C111" s="949"/>
      <c r="D111" s="1677"/>
      <c r="E111" s="1677"/>
      <c r="F111" s="385"/>
      <c r="G111" s="1815" t="s">
        <v>129</v>
      </c>
      <c r="H111" s="1816" t="s">
        <v>385</v>
      </c>
      <c r="I111" s="1817">
        <v>18</v>
      </c>
      <c r="J111" s="1818">
        <v>120</v>
      </c>
      <c r="K111" s="128"/>
      <c r="L111" s="128"/>
      <c r="M111" s="385"/>
      <c r="N111" s="78"/>
      <c r="O111" s="79"/>
      <c r="P111" s="77"/>
      <c r="Q111" s="76"/>
      <c r="R111" s="128"/>
      <c r="S111" s="128"/>
      <c r="T111" s="606"/>
      <c r="U111" s="78"/>
      <c r="V111" s="275"/>
      <c r="W111" s="276"/>
      <c r="X111" s="277"/>
      <c r="Y111" s="128"/>
      <c r="Z111" s="385"/>
      <c r="AA111" s="78"/>
      <c r="AB111" s="79"/>
      <c r="AC111" s="79"/>
      <c r="AD111" s="76"/>
      <c r="AE111" s="128"/>
      <c r="AF111" s="598"/>
      <c r="AG111" s="81"/>
      <c r="AH111" s="81"/>
      <c r="AI111" s="79"/>
      <c r="AJ111" s="200"/>
      <c r="AK111" s="128"/>
      <c r="AL111" s="385"/>
      <c r="AM111" s="78"/>
      <c r="AN111" s="79"/>
      <c r="AO111" s="79"/>
      <c r="AP111" s="80"/>
      <c r="AQ111" s="297"/>
      <c r="AR111" s="298"/>
      <c r="AS111" s="80"/>
      <c r="AT111" s="83" t="s">
        <v>428</v>
      </c>
      <c r="AU111" s="84"/>
    </row>
    <row r="112" spans="1:47" s="3" customFormat="1" ht="14.25" customHeight="1" thickTop="1">
      <c r="A112" s="28"/>
      <c r="B112" s="600">
        <v>27</v>
      </c>
      <c r="C112" s="601" t="s">
        <v>126</v>
      </c>
      <c r="D112" s="1010"/>
      <c r="E112" s="1010"/>
      <c r="F112" s="31"/>
      <c r="G112" s="10"/>
      <c r="H112" s="11"/>
      <c r="I112" s="6"/>
      <c r="J112" s="271"/>
      <c r="K112" s="126"/>
      <c r="L112" s="126"/>
      <c r="M112" s="31"/>
      <c r="N112" s="10"/>
      <c r="O112" s="11"/>
      <c r="P112" s="6"/>
      <c r="Q112" s="53"/>
      <c r="R112" s="126"/>
      <c r="S112" s="126"/>
      <c r="T112" s="31"/>
      <c r="U112" s="10"/>
      <c r="V112" s="269"/>
      <c r="W112" s="270"/>
      <c r="X112" s="271"/>
      <c r="Y112" s="126"/>
      <c r="Z112" s="31"/>
      <c r="AA112" s="10"/>
      <c r="AB112" s="11"/>
      <c r="AC112" s="11"/>
      <c r="AD112" s="53"/>
      <c r="AE112" s="126" t="s">
        <v>126</v>
      </c>
      <c r="AF112" s="255" t="s">
        <v>289</v>
      </c>
      <c r="AG112" s="15"/>
      <c r="AH112" s="13"/>
      <c r="AI112" s="11"/>
      <c r="AJ112" s="74"/>
      <c r="AK112" s="126"/>
      <c r="AL112" s="118"/>
      <c r="AM112" s="10"/>
      <c r="AN112" s="11"/>
      <c r="AO112" s="11"/>
      <c r="AP112" s="62"/>
      <c r="AQ112" s="209" t="s">
        <v>807</v>
      </c>
      <c r="AR112" s="300"/>
      <c r="AS112" s="54"/>
      <c r="AT112" s="65" t="s">
        <v>9</v>
      </c>
      <c r="AU112" s="172"/>
    </row>
    <row r="113" spans="1:47" s="3" customFormat="1" ht="14.25" customHeight="1">
      <c r="A113" s="28"/>
      <c r="B113" s="395"/>
      <c r="C113" s="601"/>
      <c r="D113" s="1010"/>
      <c r="E113" s="1010"/>
      <c r="F113" s="31"/>
      <c r="G113" s="10"/>
      <c r="H113" s="11"/>
      <c r="I113" s="6"/>
      <c r="J113" s="271"/>
      <c r="K113" s="126"/>
      <c r="L113" s="126"/>
      <c r="M113" s="31"/>
      <c r="N113" s="10"/>
      <c r="O113" s="11"/>
      <c r="P113" s="6"/>
      <c r="Q113" s="53"/>
      <c r="R113" s="126"/>
      <c r="S113" s="126"/>
      <c r="T113" s="31"/>
      <c r="U113" s="10"/>
      <c r="V113" s="269"/>
      <c r="W113" s="270"/>
      <c r="X113" s="271"/>
      <c r="Y113" s="126"/>
      <c r="Z113" s="31"/>
      <c r="AA113" s="10"/>
      <c r="AB113" s="11"/>
      <c r="AC113" s="11"/>
      <c r="AD113" s="53"/>
      <c r="AE113" s="126"/>
      <c r="AF113" s="255"/>
      <c r="AG113" s="15"/>
      <c r="AH113" s="13"/>
      <c r="AI113" s="11"/>
      <c r="AJ113" s="74"/>
      <c r="AK113" s="126"/>
      <c r="AL113" s="118"/>
      <c r="AM113" s="10"/>
      <c r="AN113" s="11"/>
      <c r="AO113" s="11"/>
      <c r="AP113" s="62"/>
      <c r="AQ113" s="209" t="s">
        <v>849</v>
      </c>
      <c r="AR113" s="300"/>
      <c r="AS113" s="54"/>
      <c r="AT113" s="352"/>
      <c r="AU113" s="12" t="s">
        <v>506</v>
      </c>
    </row>
    <row r="114" spans="1:47" s="3" customFormat="1" ht="14.25" customHeight="1" thickBot="1">
      <c r="A114" s="28"/>
      <c r="B114" s="866"/>
      <c r="C114" s="948"/>
      <c r="D114" s="1011"/>
      <c r="E114" s="1011"/>
      <c r="F114" s="384"/>
      <c r="G114" s="17"/>
      <c r="H114" s="19"/>
      <c r="I114" s="18"/>
      <c r="J114" s="274"/>
      <c r="K114" s="127"/>
      <c r="L114" s="127"/>
      <c r="M114" s="384"/>
      <c r="N114" s="17"/>
      <c r="O114" s="19"/>
      <c r="P114" s="18"/>
      <c r="Q114" s="56"/>
      <c r="R114" s="127"/>
      <c r="S114" s="127"/>
      <c r="T114" s="384"/>
      <c r="U114" s="17"/>
      <c r="V114" s="272"/>
      <c r="W114" s="273"/>
      <c r="X114" s="274"/>
      <c r="Y114" s="127"/>
      <c r="Z114" s="384"/>
      <c r="AA114" s="17"/>
      <c r="AB114" s="19"/>
      <c r="AC114" s="19"/>
      <c r="AD114" s="56"/>
      <c r="AE114" s="127"/>
      <c r="AF114" s="597"/>
      <c r="AG114" s="30"/>
      <c r="AH114" s="21"/>
      <c r="AI114" s="19"/>
      <c r="AJ114" s="199"/>
      <c r="AK114" s="127"/>
      <c r="AL114" s="384"/>
      <c r="AM114" s="17"/>
      <c r="AN114" s="19"/>
      <c r="AO114" s="19"/>
      <c r="AP114" s="18"/>
      <c r="AQ114" s="93" t="s">
        <v>398</v>
      </c>
      <c r="AR114" s="296"/>
      <c r="AS114" s="51"/>
      <c r="AT114" s="350"/>
      <c r="AU114" s="20"/>
    </row>
    <row r="115" spans="1:47" s="3" customFormat="1" ht="14.25" customHeight="1" thickTop="1">
      <c r="A115" s="28"/>
      <c r="B115" s="600">
        <v>28</v>
      </c>
      <c r="C115" s="601" t="s">
        <v>109</v>
      </c>
      <c r="D115" s="1010"/>
      <c r="E115" s="1010"/>
      <c r="F115" s="31"/>
      <c r="G115" s="10"/>
      <c r="H115" s="11"/>
      <c r="I115" s="6"/>
      <c r="J115" s="1049"/>
      <c r="K115" s="1051" t="s">
        <v>109</v>
      </c>
      <c r="L115" s="1052"/>
      <c r="M115" s="1530" t="s">
        <v>432</v>
      </c>
      <c r="N115" s="344"/>
      <c r="O115" s="11"/>
      <c r="P115" s="6"/>
      <c r="Q115" s="53"/>
      <c r="R115" s="126" t="s">
        <v>109</v>
      </c>
      <c r="S115" s="126" t="s">
        <v>487</v>
      </c>
      <c r="T115" s="31" t="s">
        <v>295</v>
      </c>
      <c r="U115" s="98"/>
      <c r="V115" s="266"/>
      <c r="W115" s="267"/>
      <c r="X115" s="268"/>
      <c r="Y115" s="126"/>
      <c r="Z115" s="31"/>
      <c r="AA115" s="10"/>
      <c r="AB115" s="11"/>
      <c r="AC115" s="11"/>
      <c r="AD115" s="53"/>
      <c r="AE115" s="126"/>
      <c r="AF115" s="255"/>
      <c r="AG115" s="13"/>
      <c r="AH115" s="13"/>
      <c r="AI115" s="11"/>
      <c r="AJ115" s="74"/>
      <c r="AK115" s="126"/>
      <c r="AL115" s="31"/>
      <c r="AM115" s="10"/>
      <c r="AN115" s="11"/>
      <c r="AO115" s="11"/>
      <c r="AP115" s="6"/>
      <c r="AQ115" s="212" t="s">
        <v>808</v>
      </c>
      <c r="AR115" s="294"/>
      <c r="AS115" s="50"/>
      <c r="AT115" s="63" t="s">
        <v>643</v>
      </c>
      <c r="AU115" s="12"/>
    </row>
    <row r="116" spans="1:47" s="3" customFormat="1" ht="14.25" customHeight="1">
      <c r="A116" s="28"/>
      <c r="B116" s="395"/>
      <c r="C116" s="601"/>
      <c r="D116" s="1010"/>
      <c r="E116" s="1010"/>
      <c r="F116" s="31"/>
      <c r="G116" s="10"/>
      <c r="H116" s="11"/>
      <c r="I116" s="6"/>
      <c r="J116" s="9"/>
      <c r="K116" s="1053"/>
      <c r="L116" s="981"/>
      <c r="M116" s="1114"/>
      <c r="N116" s="15"/>
      <c r="O116" s="11"/>
      <c r="P116" s="6"/>
      <c r="Q116" s="53"/>
      <c r="R116" s="126"/>
      <c r="S116" s="126"/>
      <c r="T116" s="31" t="s">
        <v>242</v>
      </c>
      <c r="U116" s="10"/>
      <c r="V116" s="269"/>
      <c r="W116" s="270"/>
      <c r="X116" s="271"/>
      <c r="Y116" s="126"/>
      <c r="Z116" s="31"/>
      <c r="AA116" s="10"/>
      <c r="AB116" s="11"/>
      <c r="AC116" s="11"/>
      <c r="AD116" s="53"/>
      <c r="AE116" s="126"/>
      <c r="AF116" s="255"/>
      <c r="AG116" s="13"/>
      <c r="AH116" s="13"/>
      <c r="AI116" s="11"/>
      <c r="AJ116" s="74"/>
      <c r="AK116" s="126"/>
      <c r="AL116" s="31"/>
      <c r="AM116" s="10"/>
      <c r="AN116" s="11"/>
      <c r="AO116" s="11"/>
      <c r="AP116" s="6"/>
      <c r="AQ116" s="67" t="s">
        <v>618</v>
      </c>
      <c r="AR116" s="294"/>
      <c r="AS116" s="50"/>
      <c r="AT116" s="63" t="s">
        <v>914</v>
      </c>
      <c r="AU116" s="12" t="s">
        <v>506</v>
      </c>
    </row>
    <row r="117" spans="1:47" s="3" customFormat="1" ht="14.25" customHeight="1">
      <c r="A117" s="28"/>
      <c r="B117" s="395"/>
      <c r="C117" s="601"/>
      <c r="D117" s="1010"/>
      <c r="E117" s="1010"/>
      <c r="F117" s="31"/>
      <c r="G117" s="10"/>
      <c r="H117" s="11"/>
      <c r="I117" s="6"/>
      <c r="J117" s="9"/>
      <c r="K117" s="1053"/>
      <c r="L117" s="981"/>
      <c r="M117" s="1114"/>
      <c r="N117" s="15"/>
      <c r="O117" s="11"/>
      <c r="P117" s="6"/>
      <c r="Q117" s="53"/>
      <c r="R117" s="126"/>
      <c r="S117" s="126"/>
      <c r="T117" s="31"/>
      <c r="U117" s="10"/>
      <c r="V117" s="269"/>
      <c r="W117" s="270"/>
      <c r="X117" s="271"/>
      <c r="Y117" s="126"/>
      <c r="Z117" s="31"/>
      <c r="AA117" s="10"/>
      <c r="AB117" s="11"/>
      <c r="AC117" s="11"/>
      <c r="AD117" s="53"/>
      <c r="AE117" s="126"/>
      <c r="AF117" s="255"/>
      <c r="AG117" s="13"/>
      <c r="AH117" s="13"/>
      <c r="AI117" s="11"/>
      <c r="AJ117" s="74"/>
      <c r="AK117" s="126"/>
      <c r="AL117" s="31"/>
      <c r="AM117" s="10"/>
      <c r="AN117" s="11"/>
      <c r="AO117" s="11"/>
      <c r="AP117" s="6"/>
      <c r="AQ117" s="67"/>
      <c r="AR117" s="294"/>
      <c r="AS117" s="50"/>
      <c r="AT117" s="63" t="s">
        <v>915</v>
      </c>
      <c r="AU117" s="12"/>
    </row>
    <row r="118" spans="1:47" s="3" customFormat="1" ht="12.75">
      <c r="A118" s="327"/>
      <c r="B118" s="866"/>
      <c r="C118" s="948"/>
      <c r="D118" s="1011"/>
      <c r="E118" s="1011"/>
      <c r="F118" s="597"/>
      <c r="G118" s="17"/>
      <c r="H118" s="19"/>
      <c r="I118" s="18"/>
      <c r="J118" s="16"/>
      <c r="K118" s="1275"/>
      <c r="L118" s="997"/>
      <c r="M118" s="1115"/>
      <c r="N118" s="30"/>
      <c r="O118" s="19"/>
      <c r="P118" s="18"/>
      <c r="Q118" s="56"/>
      <c r="R118" s="127"/>
      <c r="S118" s="127"/>
      <c r="T118" s="384"/>
      <c r="U118" s="17"/>
      <c r="V118" s="272"/>
      <c r="W118" s="273"/>
      <c r="X118" s="274"/>
      <c r="Y118" s="127"/>
      <c r="Z118" s="384"/>
      <c r="AA118" s="17"/>
      <c r="AB118" s="19"/>
      <c r="AC118" s="19"/>
      <c r="AD118" s="56"/>
      <c r="AE118" s="127"/>
      <c r="AF118" s="597"/>
      <c r="AG118" s="21"/>
      <c r="AH118" s="21"/>
      <c r="AI118" s="19"/>
      <c r="AJ118" s="199"/>
      <c r="AK118" s="127"/>
      <c r="AL118" s="384"/>
      <c r="AM118" s="17"/>
      <c r="AN118" s="19"/>
      <c r="AO118" s="19"/>
      <c r="AP118" s="18"/>
      <c r="AQ118" s="93" t="s">
        <v>399</v>
      </c>
      <c r="AR118" s="296"/>
      <c r="AS118" s="51"/>
      <c r="AT118" s="64" t="s">
        <v>913</v>
      </c>
      <c r="AU118" s="20"/>
    </row>
    <row r="119" spans="2:3" ht="12.75">
      <c r="B119" s="151"/>
      <c r="C119" s="151"/>
    </row>
    <row r="120" spans="2:42" ht="12.75">
      <c r="B120" s="151"/>
      <c r="C120" s="151"/>
      <c r="J120" s="109"/>
      <c r="K120" s="228"/>
      <c r="L120" s="228"/>
      <c r="M120" s="348"/>
      <c r="N120" s="109"/>
      <c r="O120" s="110"/>
      <c r="P120" s="109"/>
      <c r="Q120" s="109"/>
      <c r="R120" s="228"/>
      <c r="S120" s="228"/>
      <c r="T120" s="348"/>
      <c r="U120" s="109"/>
      <c r="V120" s="110"/>
      <c r="W120" s="109"/>
      <c r="X120" s="109"/>
      <c r="Y120" s="228"/>
      <c r="AE120" s="228"/>
      <c r="AF120" s="348"/>
      <c r="AG120" s="109"/>
      <c r="AH120" s="109"/>
      <c r="AI120" s="109"/>
      <c r="AJ120" s="109"/>
      <c r="AP120" s="109"/>
    </row>
    <row r="121" spans="2:36" ht="12.75">
      <c r="B121" s="151"/>
      <c r="C121" s="151"/>
      <c r="J121" s="109"/>
      <c r="K121" s="228"/>
      <c r="L121" s="228"/>
      <c r="M121" s="348"/>
      <c r="N121" s="109"/>
      <c r="O121" s="110"/>
      <c r="P121" s="109"/>
      <c r="Q121" s="109"/>
      <c r="R121" s="228"/>
      <c r="S121" s="228"/>
      <c r="T121" s="348"/>
      <c r="U121" s="109"/>
      <c r="V121" s="110"/>
      <c r="W121" s="109"/>
      <c r="X121" s="109"/>
      <c r="Y121" s="228"/>
      <c r="AE121" s="228"/>
      <c r="AF121" s="348"/>
      <c r="AG121" s="109"/>
      <c r="AH121" s="109"/>
      <c r="AI121" s="109"/>
      <c r="AJ121" s="109"/>
    </row>
    <row r="122" spans="2:37" ht="12.75">
      <c r="B122" s="151"/>
      <c r="C122" s="151"/>
      <c r="J122" s="109"/>
      <c r="K122" s="228"/>
      <c r="L122" s="228"/>
      <c r="M122" s="348"/>
      <c r="N122" s="109"/>
      <c r="O122" s="110"/>
      <c r="P122" s="109"/>
      <c r="Q122" s="109"/>
      <c r="R122" s="228"/>
      <c r="S122" s="228"/>
      <c r="T122" s="348"/>
      <c r="U122" s="109"/>
      <c r="V122" s="110"/>
      <c r="W122" s="109"/>
      <c r="X122" s="109"/>
      <c r="Y122" s="228"/>
      <c r="AD122" s="109"/>
      <c r="AE122" s="228"/>
      <c r="AF122" s="348"/>
      <c r="AG122" s="109"/>
      <c r="AH122" s="109"/>
      <c r="AI122" s="109"/>
      <c r="AJ122" s="109"/>
      <c r="AK122" s="228"/>
    </row>
    <row r="123" spans="2:3" ht="12.75">
      <c r="B123" s="151"/>
      <c r="C123" s="151"/>
    </row>
    <row r="124" spans="2:3" ht="12.75">
      <c r="B124" s="151"/>
      <c r="C124" s="151"/>
    </row>
    <row r="125" spans="2:3" ht="12.75">
      <c r="B125" s="151"/>
      <c r="C125" s="151"/>
    </row>
    <row r="126" spans="2:3" ht="12.75">
      <c r="B126" s="151"/>
      <c r="C126" s="151"/>
    </row>
    <row r="127" spans="2:3" ht="12.75">
      <c r="B127" s="151"/>
      <c r="C127" s="151"/>
    </row>
    <row r="150" ht="12.75">
      <c r="N150" s="1927">
        <f>O334</f>
        <v>0</v>
      </c>
    </row>
    <row r="151" ht="12.75">
      <c r="N151" s="1927"/>
    </row>
    <row r="159" spans="1:44" ht="12.75">
      <c r="A159" s="779"/>
      <c r="B159" s="779"/>
      <c r="C159" s="779"/>
      <c r="F159" s="781"/>
      <c r="G159" s="779"/>
      <c r="H159" s="782"/>
      <c r="I159" s="782"/>
      <c r="J159" s="782"/>
      <c r="K159" s="780"/>
      <c r="L159" s="780"/>
      <c r="M159" s="782"/>
      <c r="N159" s="780"/>
      <c r="O159" s="782"/>
      <c r="P159" s="782"/>
      <c r="Q159" s="782"/>
      <c r="R159" s="780"/>
      <c r="S159" s="780"/>
      <c r="T159" s="782"/>
      <c r="U159" s="780"/>
      <c r="V159" s="782"/>
      <c r="W159" s="782"/>
      <c r="X159" s="782"/>
      <c r="Y159" s="780"/>
      <c r="Z159" s="782"/>
      <c r="AA159" s="780"/>
      <c r="AB159" s="782"/>
      <c r="AC159" s="782"/>
      <c r="AD159" s="782"/>
      <c r="AE159" s="780"/>
      <c r="AF159" s="781"/>
      <c r="AG159" s="779"/>
      <c r="AH159" s="779"/>
      <c r="AI159" s="779"/>
      <c r="AJ159" s="829" t="s">
        <v>492</v>
      </c>
      <c r="AK159" s="780"/>
      <c r="AL159" s="781"/>
      <c r="AM159" s="779"/>
      <c r="AN159" s="780"/>
      <c r="AO159" s="779"/>
      <c r="AP159" s="779"/>
      <c r="AQ159" s="779"/>
      <c r="AR159" s="779"/>
    </row>
    <row r="160" spans="1:43" ht="12.75">
      <c r="A160" s="3"/>
      <c r="B160" s="3"/>
      <c r="C160" s="3"/>
      <c r="F160" s="118">
        <f aca="true" t="shared" si="0" ref="F160:F166">COUNTIF($D$5:$D$155,G160)</f>
        <v>0</v>
      </c>
      <c r="G160" s="3" t="s">
        <v>126</v>
      </c>
      <c r="I160" s="3"/>
      <c r="J160" s="223"/>
      <c r="M160" s="118">
        <f aca="true" t="shared" si="1" ref="M160:M166">COUNTIF($K$5:$K$155,N160)</f>
        <v>0</v>
      </c>
      <c r="N160" s="3" t="s">
        <v>126</v>
      </c>
      <c r="P160" s="3"/>
      <c r="Q160" s="3"/>
      <c r="T160" s="118">
        <f aca="true" t="shared" si="2" ref="T160:T166">COUNTIF($R$5:$R$155,U160)</f>
        <v>0</v>
      </c>
      <c r="U160" s="3" t="s">
        <v>126</v>
      </c>
      <c r="W160" s="3"/>
      <c r="X160" s="3"/>
      <c r="Z160" s="118">
        <f aca="true" t="shared" si="3" ref="Z160:Z166">COUNTIF($Y$5:$Y$155,AA160)</f>
        <v>0</v>
      </c>
      <c r="AA160" s="3" t="s">
        <v>126</v>
      </c>
      <c r="AC160" s="3"/>
      <c r="AD160" s="3"/>
      <c r="AF160" s="118">
        <f aca="true" t="shared" si="4" ref="AF160:AF166">COUNTIF($AE$5:$AE$155,AG160)</f>
        <v>2</v>
      </c>
      <c r="AG160" s="3" t="s">
        <v>126</v>
      </c>
      <c r="AH160" s="3"/>
      <c r="AI160" s="3"/>
      <c r="AJ160" s="828">
        <f>F160+M160+T160+Z160+AF160</f>
        <v>2</v>
      </c>
      <c r="AL160" s="118">
        <f aca="true" t="shared" si="5" ref="AL160:AL165">COUNTIF($AK$5:$AK$155,AM160)</f>
        <v>0</v>
      </c>
      <c r="AM160" s="3" t="s">
        <v>126</v>
      </c>
      <c r="AO160" s="3"/>
      <c r="AP160" s="3"/>
      <c r="AQ160" s="3"/>
    </row>
    <row r="161" spans="1:43" ht="12.75">
      <c r="A161" s="3"/>
      <c r="B161" s="3"/>
      <c r="C161" s="3"/>
      <c r="F161" s="118">
        <f t="shared" si="0"/>
        <v>0</v>
      </c>
      <c r="G161" s="3" t="s">
        <v>109</v>
      </c>
      <c r="I161" s="3"/>
      <c r="J161" s="223"/>
      <c r="M161" s="118">
        <f t="shared" si="1"/>
        <v>2</v>
      </c>
      <c r="N161" s="3" t="s">
        <v>109</v>
      </c>
      <c r="P161" s="3"/>
      <c r="Q161" s="3"/>
      <c r="T161" s="118">
        <f t="shared" si="2"/>
        <v>3</v>
      </c>
      <c r="U161" s="3" t="s">
        <v>109</v>
      </c>
      <c r="W161" s="3"/>
      <c r="X161" s="3"/>
      <c r="Z161" s="118">
        <f t="shared" si="3"/>
        <v>1</v>
      </c>
      <c r="AA161" s="3" t="s">
        <v>109</v>
      </c>
      <c r="AC161" s="3"/>
      <c r="AD161" s="3"/>
      <c r="AF161" s="118">
        <f t="shared" si="4"/>
        <v>0</v>
      </c>
      <c r="AG161" s="3" t="s">
        <v>109</v>
      </c>
      <c r="AH161" s="3"/>
      <c r="AI161" s="3"/>
      <c r="AJ161" s="828">
        <f aca="true" t="shared" si="6" ref="AJ161:AJ168">F161+M161+T161+Z161+AF161</f>
        <v>6</v>
      </c>
      <c r="AL161" s="118">
        <f t="shared" si="5"/>
        <v>0</v>
      </c>
      <c r="AM161" s="3" t="s">
        <v>109</v>
      </c>
      <c r="AO161" s="3"/>
      <c r="AP161" s="3"/>
      <c r="AQ161" s="3"/>
    </row>
    <row r="162" spans="1:43" ht="12.75">
      <c r="A162" s="3"/>
      <c r="B162" s="3"/>
      <c r="C162" s="3"/>
      <c r="F162" s="118">
        <f t="shared" si="0"/>
        <v>3</v>
      </c>
      <c r="G162" s="3" t="s">
        <v>112</v>
      </c>
      <c r="I162" s="3"/>
      <c r="J162" s="223"/>
      <c r="M162" s="118">
        <f t="shared" si="1"/>
        <v>1</v>
      </c>
      <c r="N162" s="3" t="s">
        <v>112</v>
      </c>
      <c r="P162" s="3"/>
      <c r="Q162" s="3"/>
      <c r="T162" s="118">
        <f t="shared" si="2"/>
        <v>0</v>
      </c>
      <c r="U162" s="3" t="s">
        <v>112</v>
      </c>
      <c r="W162" s="3"/>
      <c r="X162" s="3"/>
      <c r="Z162" s="118">
        <f t="shared" si="3"/>
        <v>0</v>
      </c>
      <c r="AA162" s="3" t="s">
        <v>112</v>
      </c>
      <c r="AC162" s="3"/>
      <c r="AD162" s="3"/>
      <c r="AF162" s="118">
        <f t="shared" si="4"/>
        <v>0</v>
      </c>
      <c r="AG162" s="3" t="s">
        <v>112</v>
      </c>
      <c r="AH162" s="3"/>
      <c r="AI162" s="3"/>
      <c r="AJ162" s="828">
        <f t="shared" si="6"/>
        <v>4</v>
      </c>
      <c r="AL162" s="118">
        <f t="shared" si="5"/>
        <v>0</v>
      </c>
      <c r="AM162" s="3" t="s">
        <v>112</v>
      </c>
      <c r="AO162" s="3"/>
      <c r="AP162" s="3"/>
      <c r="AQ162" s="3"/>
    </row>
    <row r="163" spans="1:43" ht="12.75">
      <c r="A163" s="3"/>
      <c r="B163" s="3"/>
      <c r="C163" s="3"/>
      <c r="F163" s="118">
        <f t="shared" si="0"/>
        <v>0</v>
      </c>
      <c r="G163" s="3" t="s">
        <v>115</v>
      </c>
      <c r="I163" s="3"/>
      <c r="J163" s="223"/>
      <c r="M163" s="118">
        <f t="shared" si="1"/>
        <v>0</v>
      </c>
      <c r="N163" s="3" t="s">
        <v>115</v>
      </c>
      <c r="P163" s="3"/>
      <c r="Q163" s="3"/>
      <c r="T163" s="118">
        <f t="shared" si="2"/>
        <v>4</v>
      </c>
      <c r="U163" s="3" t="s">
        <v>115</v>
      </c>
      <c r="W163" s="3"/>
      <c r="X163" s="3"/>
      <c r="Z163" s="118">
        <f t="shared" si="3"/>
        <v>0</v>
      </c>
      <c r="AA163" s="3" t="s">
        <v>115</v>
      </c>
      <c r="AC163" s="3"/>
      <c r="AD163" s="3"/>
      <c r="AF163" s="118">
        <f t="shared" si="4"/>
        <v>0</v>
      </c>
      <c r="AG163" s="3" t="s">
        <v>115</v>
      </c>
      <c r="AH163" s="3"/>
      <c r="AI163" s="3"/>
      <c r="AJ163" s="828">
        <f t="shared" si="6"/>
        <v>4</v>
      </c>
      <c r="AL163" s="118">
        <f t="shared" si="5"/>
        <v>0</v>
      </c>
      <c r="AM163" s="3" t="s">
        <v>115</v>
      </c>
      <c r="AO163" s="3"/>
      <c r="AP163" s="3"/>
      <c r="AQ163" s="3"/>
    </row>
    <row r="164" spans="1:43" ht="12.75">
      <c r="A164" s="3"/>
      <c r="B164" s="3"/>
      <c r="C164" s="3"/>
      <c r="F164" s="118">
        <f t="shared" si="0"/>
        <v>4</v>
      </c>
      <c r="G164" s="3" t="s">
        <v>117</v>
      </c>
      <c r="I164" s="3"/>
      <c r="J164" s="223"/>
      <c r="M164" s="118">
        <f t="shared" si="1"/>
        <v>0</v>
      </c>
      <c r="N164" s="3" t="s">
        <v>117</v>
      </c>
      <c r="P164" s="3"/>
      <c r="Q164" s="3"/>
      <c r="T164" s="118">
        <f t="shared" si="2"/>
        <v>0</v>
      </c>
      <c r="U164" s="3" t="s">
        <v>117</v>
      </c>
      <c r="W164" s="3"/>
      <c r="X164" s="3"/>
      <c r="Z164" s="118">
        <f t="shared" si="3"/>
        <v>4</v>
      </c>
      <c r="AA164" s="3" t="s">
        <v>117</v>
      </c>
      <c r="AC164" s="3"/>
      <c r="AD164" s="3"/>
      <c r="AF164" s="118">
        <f t="shared" si="4"/>
        <v>0</v>
      </c>
      <c r="AG164" s="3" t="s">
        <v>117</v>
      </c>
      <c r="AH164" s="3"/>
      <c r="AI164" s="3"/>
      <c r="AJ164" s="828">
        <f t="shared" si="6"/>
        <v>8</v>
      </c>
      <c r="AL164" s="118">
        <f t="shared" si="5"/>
        <v>0</v>
      </c>
      <c r="AM164" s="3" t="s">
        <v>117</v>
      </c>
      <c r="AO164" s="3"/>
      <c r="AP164" s="3"/>
      <c r="AQ164" s="3"/>
    </row>
    <row r="165" spans="1:43" ht="12.75">
      <c r="A165" s="3"/>
      <c r="B165" s="3"/>
      <c r="C165" s="3"/>
      <c r="F165" s="118">
        <f t="shared" si="0"/>
        <v>0</v>
      </c>
      <c r="G165" s="3" t="s">
        <v>119</v>
      </c>
      <c r="I165" s="3"/>
      <c r="J165" s="223"/>
      <c r="M165" s="118">
        <f t="shared" si="1"/>
        <v>3</v>
      </c>
      <c r="N165" s="3" t="s">
        <v>119</v>
      </c>
      <c r="P165" s="3"/>
      <c r="Q165" s="3"/>
      <c r="T165" s="118">
        <f t="shared" si="2"/>
        <v>3</v>
      </c>
      <c r="U165" s="3" t="s">
        <v>119</v>
      </c>
      <c r="W165" s="3"/>
      <c r="X165" s="3"/>
      <c r="Z165" s="118">
        <f t="shared" si="3"/>
        <v>0</v>
      </c>
      <c r="AA165" s="3" t="s">
        <v>119</v>
      </c>
      <c r="AC165" s="3"/>
      <c r="AD165" s="3"/>
      <c r="AF165" s="118">
        <f t="shared" si="4"/>
        <v>0</v>
      </c>
      <c r="AG165" s="3" t="s">
        <v>119</v>
      </c>
      <c r="AH165" s="3"/>
      <c r="AI165" s="3"/>
      <c r="AJ165" s="828">
        <f t="shared" si="6"/>
        <v>6</v>
      </c>
      <c r="AL165" s="118">
        <f t="shared" si="5"/>
        <v>0</v>
      </c>
      <c r="AM165" s="3" t="s">
        <v>119</v>
      </c>
      <c r="AO165" s="3"/>
      <c r="AP165" s="3"/>
      <c r="AQ165" s="3"/>
    </row>
    <row r="166" spans="1:43" ht="12.75">
      <c r="A166" s="3"/>
      <c r="B166" s="3"/>
      <c r="C166" s="3"/>
      <c r="F166" s="118">
        <f t="shared" si="0"/>
        <v>4</v>
      </c>
      <c r="G166" s="3" t="s">
        <v>123</v>
      </c>
      <c r="I166" s="3"/>
      <c r="J166" s="223"/>
      <c r="M166" s="118">
        <f t="shared" si="1"/>
        <v>0</v>
      </c>
      <c r="N166" s="3" t="s">
        <v>123</v>
      </c>
      <c r="P166" s="3"/>
      <c r="Q166" s="3"/>
      <c r="T166" s="118">
        <f t="shared" si="2"/>
        <v>1</v>
      </c>
      <c r="U166" s="3" t="s">
        <v>123</v>
      </c>
      <c r="W166" s="3"/>
      <c r="X166" s="3"/>
      <c r="Z166" s="118">
        <f t="shared" si="3"/>
        <v>0</v>
      </c>
      <c r="AA166" s="3" t="s">
        <v>123</v>
      </c>
      <c r="AC166" s="3"/>
      <c r="AD166" s="3"/>
      <c r="AF166" s="118">
        <f t="shared" si="4"/>
        <v>0</v>
      </c>
      <c r="AG166" s="3" t="s">
        <v>123</v>
      </c>
      <c r="AH166" s="3"/>
      <c r="AI166" s="3"/>
      <c r="AJ166" s="828">
        <f t="shared" si="6"/>
        <v>5</v>
      </c>
      <c r="AL166" s="118">
        <f>COUNTIF($AK$5:$AK$155,AM166)</f>
        <v>4</v>
      </c>
      <c r="AM166" s="3" t="s">
        <v>123</v>
      </c>
      <c r="AO166" s="3"/>
      <c r="AP166" s="3"/>
      <c r="AQ166" s="3"/>
    </row>
    <row r="167" spans="1:43" ht="12.75">
      <c r="A167" s="3"/>
      <c r="B167" s="3"/>
      <c r="C167" s="3"/>
      <c r="F167" s="118"/>
      <c r="G167" s="3"/>
      <c r="I167" s="3"/>
      <c r="J167" s="223"/>
      <c r="M167" s="118"/>
      <c r="N167" s="3"/>
      <c r="P167" s="3"/>
      <c r="Q167" s="3"/>
      <c r="T167" s="118"/>
      <c r="U167" s="3"/>
      <c r="W167" s="3"/>
      <c r="X167" s="3"/>
      <c r="AA167" s="3"/>
      <c r="AC167" s="3"/>
      <c r="AD167" s="3"/>
      <c r="AF167" s="118"/>
      <c r="AG167" s="3"/>
      <c r="AH167" s="3"/>
      <c r="AI167" s="3"/>
      <c r="AJ167" s="3"/>
      <c r="AL167" s="118"/>
      <c r="AM167" s="3"/>
      <c r="AO167" s="3"/>
      <c r="AP167" s="3"/>
      <c r="AQ167" s="3"/>
    </row>
    <row r="168" spans="1:43" ht="12.75">
      <c r="A168" s="3"/>
      <c r="B168" s="3"/>
      <c r="C168" s="3"/>
      <c r="F168" s="792">
        <f>SUM(F160:F166)</f>
        <v>11</v>
      </c>
      <c r="G168" s="792" t="s">
        <v>267</v>
      </c>
      <c r="H168" s="792"/>
      <c r="I168" s="793"/>
      <c r="J168" s="792"/>
      <c r="K168" s="793"/>
      <c r="L168" s="793"/>
      <c r="M168" s="792">
        <f>SUM(M160:M166)</f>
        <v>6</v>
      </c>
      <c r="N168" s="792" t="s">
        <v>267</v>
      </c>
      <c r="O168" s="793"/>
      <c r="P168" s="793"/>
      <c r="Q168" s="793"/>
      <c r="R168" s="793"/>
      <c r="S168" s="793"/>
      <c r="T168" s="792">
        <f>SUM(T160:T166)</f>
        <v>11</v>
      </c>
      <c r="U168" s="792" t="s">
        <v>267</v>
      </c>
      <c r="V168" s="793"/>
      <c r="W168" s="793"/>
      <c r="X168" s="793"/>
      <c r="Y168" s="793"/>
      <c r="Z168" s="792">
        <f>SUM(Z160:Z166)</f>
        <v>5</v>
      </c>
      <c r="AA168" s="792" t="s">
        <v>267</v>
      </c>
      <c r="AB168" s="793"/>
      <c r="AC168" s="793"/>
      <c r="AD168" s="793"/>
      <c r="AE168" s="793"/>
      <c r="AF168" s="792">
        <f>SUM(AF160:AF166)</f>
        <v>2</v>
      </c>
      <c r="AG168" s="792" t="s">
        <v>267</v>
      </c>
      <c r="AH168" s="793"/>
      <c r="AI168" s="793"/>
      <c r="AJ168" s="828">
        <f t="shared" si="6"/>
        <v>35</v>
      </c>
      <c r="AK168" s="793"/>
      <c r="AL168" s="792">
        <f>SUM(AL160:AL166)</f>
        <v>4</v>
      </c>
      <c r="AM168" s="792" t="s">
        <v>267</v>
      </c>
      <c r="AO168" s="3"/>
      <c r="AP168" s="118">
        <f>F168+M168+T168+Z168+AF168+AL168</f>
        <v>39</v>
      </c>
      <c r="AQ168" s="118" t="s">
        <v>484</v>
      </c>
    </row>
    <row r="169" spans="1:43" ht="12.75">
      <c r="A169" s="3"/>
      <c r="B169" s="3"/>
      <c r="C169" s="3"/>
      <c r="F169" s="118"/>
      <c r="G169" s="3"/>
      <c r="I169" s="3"/>
      <c r="J169" s="3"/>
      <c r="M169" s="118"/>
      <c r="N169" s="3"/>
      <c r="P169" s="3"/>
      <c r="Q169" s="3"/>
      <c r="T169" s="118"/>
      <c r="U169" s="3"/>
      <c r="W169" s="3"/>
      <c r="X169" s="3"/>
      <c r="AA169" s="3"/>
      <c r="AC169" s="3"/>
      <c r="AD169" s="3"/>
      <c r="AF169" s="118"/>
      <c r="AG169" s="3"/>
      <c r="AH169" s="3"/>
      <c r="AI169" s="3"/>
      <c r="AJ169" s="3"/>
      <c r="AL169" s="118"/>
      <c r="AM169" s="3"/>
      <c r="AO169" s="3"/>
      <c r="AP169" s="3"/>
      <c r="AQ169" s="3"/>
    </row>
    <row r="170" spans="1:43" ht="12.75">
      <c r="A170" s="3"/>
      <c r="B170" s="3"/>
      <c r="C170" s="3"/>
      <c r="F170" s="118"/>
      <c r="G170" s="3"/>
      <c r="I170" s="3"/>
      <c r="J170" s="3"/>
      <c r="M170" s="118"/>
      <c r="N170" s="3"/>
      <c r="P170" s="3"/>
      <c r="Q170" s="3"/>
      <c r="T170" s="118"/>
      <c r="U170" s="3"/>
      <c r="W170" s="3"/>
      <c r="X170" s="3"/>
      <c r="AA170" s="3"/>
      <c r="AC170" s="3"/>
      <c r="AD170" s="3"/>
      <c r="AF170" s="118"/>
      <c r="AG170" s="3"/>
      <c r="AH170" s="3"/>
      <c r="AI170" s="3"/>
      <c r="AJ170" s="3"/>
      <c r="AL170" s="118"/>
      <c r="AM170" s="3"/>
      <c r="AO170" s="3"/>
      <c r="AP170" s="3"/>
      <c r="AQ170" s="3"/>
    </row>
    <row r="171" spans="1:43" ht="12.75">
      <c r="A171" s="3"/>
      <c r="B171" s="3"/>
      <c r="C171" s="3"/>
      <c r="F171" s="118"/>
      <c r="G171" s="3"/>
      <c r="I171" s="3"/>
      <c r="J171" s="3"/>
      <c r="M171" s="118"/>
      <c r="N171" s="3"/>
      <c r="P171" s="3"/>
      <c r="Q171" s="3"/>
      <c r="T171" s="118"/>
      <c r="U171" s="3"/>
      <c r="W171" s="3"/>
      <c r="X171" s="3"/>
      <c r="AA171" s="3"/>
      <c r="AC171" s="3"/>
      <c r="AD171" s="3"/>
      <c r="AF171" s="118"/>
      <c r="AG171" s="3"/>
      <c r="AH171" s="3"/>
      <c r="AI171" s="3"/>
      <c r="AJ171" s="3"/>
      <c r="AL171" s="118"/>
      <c r="AM171" s="3"/>
      <c r="AO171" s="3"/>
      <c r="AP171" s="3"/>
      <c r="AQ171" s="3"/>
    </row>
    <row r="172" spans="1:43" ht="12.75">
      <c r="A172" s="3"/>
      <c r="B172" s="3"/>
      <c r="C172" s="3"/>
      <c r="F172" s="118">
        <f>COUNTIF($F$5:$F$155,"GREY(T)")</f>
        <v>1</v>
      </c>
      <c r="G172" s="118" t="s">
        <v>481</v>
      </c>
      <c r="I172" s="3"/>
      <c r="J172" s="110"/>
      <c r="K172" s="228"/>
      <c r="L172" s="228"/>
      <c r="M172" s="118">
        <f>COUNTIF($M$5:$M$155,N172)</f>
        <v>0</v>
      </c>
      <c r="N172" s="164" t="s">
        <v>127</v>
      </c>
      <c r="O172" s="110"/>
      <c r="P172" s="110"/>
      <c r="Q172" s="110"/>
      <c r="R172" s="228"/>
      <c r="S172" s="228"/>
      <c r="T172" s="118">
        <f>COUNTIF($T$5:$T$155,U172)</f>
        <v>5</v>
      </c>
      <c r="U172" s="164" t="s">
        <v>294</v>
      </c>
      <c r="V172" s="110"/>
      <c r="W172" s="110"/>
      <c r="X172" s="110"/>
      <c r="Y172" s="228"/>
      <c r="Z172" s="118">
        <f>COUNTIF($Z$5:$Z$155,AA172)</f>
        <v>1</v>
      </c>
      <c r="AA172" s="118" t="s">
        <v>478</v>
      </c>
      <c r="AC172" s="3"/>
      <c r="AD172" s="110"/>
      <c r="AE172" s="228"/>
      <c r="AF172" s="118">
        <f>COUNTIF($AF$5:$AF$155,AG172)</f>
        <v>2</v>
      </c>
      <c r="AG172" s="164" t="s">
        <v>289</v>
      </c>
      <c r="AH172" s="110"/>
      <c r="AI172" s="110"/>
      <c r="AJ172" s="110"/>
      <c r="AK172" s="228"/>
      <c r="AL172" s="118">
        <f>COUNTIF($AL$5:$AL$155,AM172)</f>
        <v>2</v>
      </c>
      <c r="AM172" s="3" t="s">
        <v>125</v>
      </c>
      <c r="AO172" s="3"/>
      <c r="AP172" s="3"/>
      <c r="AQ172" s="3"/>
    </row>
    <row r="173" spans="1:43" ht="12.75">
      <c r="A173" s="3"/>
      <c r="B173" s="3"/>
      <c r="C173" s="3"/>
      <c r="F173" s="118">
        <f>COUNTIF($F$5:$F$155,"GREY(P)")</f>
        <v>6</v>
      </c>
      <c r="G173" s="118" t="s">
        <v>482</v>
      </c>
      <c r="I173" s="3"/>
      <c r="J173" s="3"/>
      <c r="M173" s="118">
        <f>COUNTIF($M$5:$M$155,N173)</f>
        <v>6</v>
      </c>
      <c r="N173" s="118" t="s">
        <v>432</v>
      </c>
      <c r="P173" s="3"/>
      <c r="Q173" s="3"/>
      <c r="T173" s="118">
        <f>COUNTIF($T$5:$T$155,U173)</f>
        <v>3</v>
      </c>
      <c r="U173" s="118" t="s">
        <v>295</v>
      </c>
      <c r="W173" s="3"/>
      <c r="X173" s="3"/>
      <c r="Z173" s="118">
        <f>COUNTIF($Z$5:$Z$155,AA173)</f>
        <v>4</v>
      </c>
      <c r="AA173" s="118" t="s">
        <v>479</v>
      </c>
      <c r="AC173" s="3"/>
      <c r="AD173" s="3"/>
      <c r="AF173" s="118"/>
      <c r="AG173" s="3"/>
      <c r="AH173" s="3"/>
      <c r="AI173" s="3"/>
      <c r="AJ173" s="3"/>
      <c r="AL173" s="118">
        <f>COUNTIF($AL$5:$AL156,AM173)</f>
        <v>0</v>
      </c>
      <c r="AM173" s="3" t="s">
        <v>219</v>
      </c>
      <c r="AO173" s="3"/>
      <c r="AP173" s="3"/>
      <c r="AQ173" s="3"/>
    </row>
    <row r="174" spans="1:43" ht="12.75">
      <c r="A174" s="3"/>
      <c r="B174" s="3"/>
      <c r="C174" s="3"/>
      <c r="F174" s="118">
        <f>COUNTIF($F$5:$F$155,"GREY(T/P)")</f>
        <v>0</v>
      </c>
      <c r="G174" s="118" t="s">
        <v>483</v>
      </c>
      <c r="I174" s="3"/>
      <c r="J174" s="3"/>
      <c r="M174" s="118">
        <f>COUNTIF($F$5:$F$155,N174)</f>
        <v>0</v>
      </c>
      <c r="N174" s="118" t="s">
        <v>433</v>
      </c>
      <c r="P174" s="3"/>
      <c r="Q174" s="3"/>
      <c r="T174" s="118">
        <f>COUNTIF($T$5:$T$155,U174)</f>
        <v>1</v>
      </c>
      <c r="U174" s="118" t="s">
        <v>372</v>
      </c>
      <c r="W174" s="3"/>
      <c r="X174" s="3"/>
      <c r="AA174" s="3"/>
      <c r="AC174" s="3"/>
      <c r="AD174" s="3"/>
      <c r="AF174" s="118"/>
      <c r="AG174" s="3"/>
      <c r="AH174" s="3"/>
      <c r="AI174" s="3"/>
      <c r="AJ174" s="3"/>
      <c r="AL174" s="118">
        <f>COUNTIF($AL$5:$AL156,AM174)</f>
        <v>2</v>
      </c>
      <c r="AM174" s="3" t="s">
        <v>298</v>
      </c>
      <c r="AO174" s="3"/>
      <c r="AP174" s="3"/>
      <c r="AQ174" s="3"/>
    </row>
    <row r="175" spans="1:43" ht="12.75">
      <c r="A175" s="3"/>
      <c r="B175" s="3"/>
      <c r="C175" s="3"/>
      <c r="F175" s="118">
        <f>COUNTIF($F$5:$F$155,"SCOT")</f>
        <v>4</v>
      </c>
      <c r="G175" s="118" t="s">
        <v>124</v>
      </c>
      <c r="I175" s="3"/>
      <c r="J175" s="3"/>
      <c r="M175" s="118"/>
      <c r="N175" s="118"/>
      <c r="P175" s="3"/>
      <c r="Q175" s="3"/>
      <c r="T175" s="118">
        <f>COUNTIF($T$5:$T$155,U175)</f>
        <v>2</v>
      </c>
      <c r="U175" s="118" t="s">
        <v>371</v>
      </c>
      <c r="W175" s="3"/>
      <c r="X175" s="3"/>
      <c r="AA175" s="3"/>
      <c r="AC175" s="3"/>
      <c r="AD175" s="3"/>
      <c r="AF175" s="118"/>
      <c r="AG175" s="3"/>
      <c r="AH175" s="3"/>
      <c r="AI175" s="3"/>
      <c r="AJ175" s="3"/>
      <c r="AL175" s="118"/>
      <c r="AM175" s="3"/>
      <c r="AO175" s="3"/>
      <c r="AP175" s="3"/>
      <c r="AQ175" s="3"/>
    </row>
    <row r="176" spans="1:43" ht="12.75">
      <c r="A176" s="3"/>
      <c r="B176" s="3"/>
      <c r="C176" s="3"/>
      <c r="F176" s="118"/>
      <c r="G176" s="3"/>
      <c r="I176" s="3"/>
      <c r="J176" s="3"/>
      <c r="M176" s="118"/>
      <c r="N176" s="3"/>
      <c r="P176" s="3"/>
      <c r="Q176" s="3"/>
      <c r="T176" s="118">
        <f>COUNTIF($T$5:$T$155,U176)</f>
        <v>0</v>
      </c>
      <c r="U176" s="118" t="s">
        <v>531</v>
      </c>
      <c r="W176" s="3"/>
      <c r="X176" s="3"/>
      <c r="AA176" s="3"/>
      <c r="AC176" s="3"/>
      <c r="AD176" s="3"/>
      <c r="AF176" s="118"/>
      <c r="AG176" s="3"/>
      <c r="AH176" s="3"/>
      <c r="AI176" s="3"/>
      <c r="AJ176" s="3"/>
      <c r="AL176" s="1338"/>
      <c r="AM176" s="121"/>
      <c r="AO176" s="3"/>
      <c r="AP176" s="3"/>
      <c r="AQ176" s="3"/>
    </row>
    <row r="177" spans="1:43" ht="12.75">
      <c r="A177" s="3"/>
      <c r="B177" s="3"/>
      <c r="C177" s="3"/>
      <c r="F177" s="118"/>
      <c r="G177" s="3"/>
      <c r="I177" s="3"/>
      <c r="J177" s="3"/>
      <c r="M177" s="118"/>
      <c r="N177" s="3"/>
      <c r="P177" s="3"/>
      <c r="Q177" s="3"/>
      <c r="T177" s="118"/>
      <c r="U177" s="118"/>
      <c r="W177" s="3"/>
      <c r="X177" s="3"/>
      <c r="AA177" s="3"/>
      <c r="AC177" s="3"/>
      <c r="AD177" s="3"/>
      <c r="AF177" s="118"/>
      <c r="AG177" s="3"/>
      <c r="AH177" s="3"/>
      <c r="AI177" s="3"/>
      <c r="AJ177" s="3"/>
      <c r="AL177" s="1338"/>
      <c r="AM177" s="121"/>
      <c r="AO177" s="3"/>
      <c r="AP177" s="3"/>
      <c r="AQ177" s="3"/>
    </row>
    <row r="178" spans="1:44" ht="12.75">
      <c r="A178" s="118"/>
      <c r="B178" s="118"/>
      <c r="C178" s="118"/>
      <c r="D178" s="1269"/>
      <c r="E178" s="1269"/>
      <c r="F178" s="792">
        <f>SUM(F172:F175)</f>
        <v>11</v>
      </c>
      <c r="G178" s="792" t="s">
        <v>267</v>
      </c>
      <c r="H178" s="792"/>
      <c r="I178" s="792"/>
      <c r="J178" s="792"/>
      <c r="K178" s="792"/>
      <c r="L178" s="792"/>
      <c r="M178" s="792">
        <f>SUM(M172:M175)</f>
        <v>6</v>
      </c>
      <c r="N178" s="792" t="s">
        <v>267</v>
      </c>
      <c r="O178" s="792"/>
      <c r="P178" s="792"/>
      <c r="Q178" s="792"/>
      <c r="R178" s="792"/>
      <c r="S178" s="792"/>
      <c r="T178" s="792">
        <f>SUM(T172:T176)</f>
        <v>11</v>
      </c>
      <c r="U178" s="792" t="s">
        <v>267</v>
      </c>
      <c r="V178" s="792"/>
      <c r="W178" s="792"/>
      <c r="X178" s="792"/>
      <c r="Y178" s="792"/>
      <c r="Z178" s="792">
        <f>SUM(Z172:Z175)</f>
        <v>5</v>
      </c>
      <c r="AA178" s="792" t="s">
        <v>267</v>
      </c>
      <c r="AB178" s="792"/>
      <c r="AC178" s="792"/>
      <c r="AD178" s="792"/>
      <c r="AE178" s="792"/>
      <c r="AF178" s="792">
        <f>SUM(AF172:AF175)</f>
        <v>2</v>
      </c>
      <c r="AG178" s="792" t="s">
        <v>267</v>
      </c>
      <c r="AH178" s="792"/>
      <c r="AI178" s="792"/>
      <c r="AJ178" s="792"/>
      <c r="AK178" s="792"/>
      <c r="AL178" s="792">
        <f>SUM(AL172:AL175)</f>
        <v>4</v>
      </c>
      <c r="AM178" s="792" t="s">
        <v>267</v>
      </c>
      <c r="AN178" s="118"/>
      <c r="AO178" s="118"/>
      <c r="AP178" s="118"/>
      <c r="AQ178" s="118"/>
      <c r="AR178" s="118"/>
    </row>
    <row r="179" spans="1:44" ht="12.75">
      <c r="A179" s="3"/>
      <c r="B179" s="3"/>
      <c r="C179" s="3"/>
      <c r="F179" s="118"/>
      <c r="G179" s="3"/>
      <c r="I179" s="3"/>
      <c r="J179" s="3"/>
      <c r="M179" s="118"/>
      <c r="N179" s="3"/>
      <c r="P179" s="3"/>
      <c r="Q179" s="3"/>
      <c r="T179" s="118"/>
      <c r="U179" s="3"/>
      <c r="W179" s="3"/>
      <c r="X179" s="3"/>
      <c r="AA179" s="3"/>
      <c r="AC179" s="3"/>
      <c r="AD179" s="3"/>
      <c r="AF179" s="118"/>
      <c r="AG179" s="3"/>
      <c r="AH179" s="3"/>
      <c r="AI179" s="3"/>
      <c r="AJ179" s="3"/>
      <c r="AL179" s="1338"/>
      <c r="AM179" s="121"/>
      <c r="AO179" s="3"/>
      <c r="AP179" s="3"/>
      <c r="AQ179" s="3"/>
      <c r="AR179" s="3"/>
    </row>
    <row r="180" spans="1:43" ht="12.75">
      <c r="A180" s="118"/>
      <c r="B180" s="118"/>
      <c r="C180" s="118"/>
      <c r="D180" s="1269"/>
      <c r="E180" s="1269"/>
      <c r="F180" s="794">
        <f>SUM($F$168-$F$190)</f>
        <v>7</v>
      </c>
      <c r="G180" s="794" t="s">
        <v>241</v>
      </c>
      <c r="H180" s="794"/>
      <c r="I180" s="794"/>
      <c r="J180" s="794"/>
      <c r="K180" s="794"/>
      <c r="L180" s="794"/>
      <c r="M180" s="794">
        <f>SUM($M$168-$M$190)</f>
        <v>6</v>
      </c>
      <c r="N180" s="794"/>
      <c r="O180" s="794"/>
      <c r="P180" s="794"/>
      <c r="Q180" s="794"/>
      <c r="R180" s="794"/>
      <c r="S180" s="794"/>
      <c r="T180" s="794">
        <f>SUM($T$168-$T$190)</f>
        <v>8</v>
      </c>
      <c r="U180" s="794" t="s">
        <v>485</v>
      </c>
      <c r="V180" s="794"/>
      <c r="W180" s="794"/>
      <c r="X180" s="794"/>
      <c r="Y180" s="794"/>
      <c r="Z180" s="794"/>
      <c r="AA180" s="794"/>
      <c r="AB180" s="794"/>
      <c r="AC180" s="794"/>
      <c r="AD180" s="794"/>
      <c r="AE180" s="794"/>
      <c r="AF180" s="794"/>
      <c r="AG180" s="794"/>
      <c r="AH180" s="794"/>
      <c r="AI180" s="794"/>
      <c r="AJ180" s="794"/>
      <c r="AK180" s="794"/>
      <c r="AL180" s="794"/>
      <c r="AM180" s="794"/>
      <c r="AO180" s="3"/>
      <c r="AP180" s="3"/>
      <c r="AQ180" s="3"/>
    </row>
    <row r="181" spans="1:43" ht="13.5" thickBot="1">
      <c r="A181" s="118"/>
      <c r="B181" s="118"/>
      <c r="C181" s="118"/>
      <c r="D181" s="1269"/>
      <c r="E181" s="1269"/>
      <c r="F181" s="118"/>
      <c r="G181" s="118"/>
      <c r="H181" s="118"/>
      <c r="I181" s="118"/>
      <c r="J181" s="118"/>
      <c r="K181" s="229"/>
      <c r="L181" s="229"/>
      <c r="M181" s="118"/>
      <c r="N181" s="118"/>
      <c r="O181" s="118"/>
      <c r="P181" s="118"/>
      <c r="Q181" s="118"/>
      <c r="R181" s="229"/>
      <c r="S181" s="229"/>
      <c r="T181" s="118"/>
      <c r="U181" s="118"/>
      <c r="V181" s="118"/>
      <c r="W181" s="118"/>
      <c r="X181" s="118"/>
      <c r="Y181" s="229"/>
      <c r="AA181" s="118"/>
      <c r="AB181" s="118"/>
      <c r="AC181" s="118"/>
      <c r="AD181" s="118"/>
      <c r="AE181" s="229"/>
      <c r="AF181" s="118"/>
      <c r="AG181" s="118"/>
      <c r="AH181" s="118"/>
      <c r="AI181" s="118"/>
      <c r="AJ181" s="829" t="s">
        <v>492</v>
      </c>
      <c r="AK181" s="229"/>
      <c r="AL181" s="118"/>
      <c r="AM181" s="118"/>
      <c r="AO181" s="3"/>
      <c r="AP181" s="118"/>
      <c r="AQ181" s="118"/>
    </row>
    <row r="182" spans="1:43" ht="12.75">
      <c r="A182" s="118"/>
      <c r="B182" s="118"/>
      <c r="C182" s="118"/>
      <c r="D182" s="1269"/>
      <c r="E182" s="1269"/>
      <c r="F182" s="118">
        <f>COUNTIF($E$5:$E$155,"Mon(night)")</f>
        <v>0</v>
      </c>
      <c r="G182" s="3" t="s">
        <v>126</v>
      </c>
      <c r="H182" s="118"/>
      <c r="I182" s="118"/>
      <c r="J182" s="118"/>
      <c r="K182" s="229"/>
      <c r="L182" s="229"/>
      <c r="M182" s="118"/>
      <c r="N182" s="3" t="s">
        <v>126</v>
      </c>
      <c r="O182" s="118"/>
      <c r="P182" s="118"/>
      <c r="Q182" s="118"/>
      <c r="R182" s="229"/>
      <c r="S182" s="229"/>
      <c r="T182" s="787">
        <f>COUNTIF($S$5:$S$156,"Mon(night)")</f>
        <v>0</v>
      </c>
      <c r="U182" s="6" t="s">
        <v>126</v>
      </c>
      <c r="V182" s="31"/>
      <c r="W182" s="31"/>
      <c r="X182" s="31"/>
      <c r="Y182" s="805"/>
      <c r="Z182" s="806">
        <f>COUNTIF($S$5:$S$155,"Mon(sand)")</f>
        <v>0</v>
      </c>
      <c r="AA182" s="221" t="s">
        <v>126</v>
      </c>
      <c r="AB182" s="806"/>
      <c r="AC182" s="806"/>
      <c r="AD182" s="806"/>
      <c r="AE182" s="805"/>
      <c r="AF182" s="806"/>
      <c r="AG182" s="221"/>
      <c r="AH182" s="806"/>
      <c r="AI182" s="806"/>
      <c r="AJ182" s="828">
        <f>F182+T182</f>
        <v>0</v>
      </c>
      <c r="AK182" s="229"/>
      <c r="AL182" s="118"/>
      <c r="AM182" s="3" t="s">
        <v>126</v>
      </c>
      <c r="AO182" s="3"/>
      <c r="AP182" s="3"/>
      <c r="AQ182" s="3"/>
    </row>
    <row r="183" spans="1:43" ht="12.75">
      <c r="A183" s="118"/>
      <c r="B183" s="118"/>
      <c r="C183" s="118"/>
      <c r="D183" s="1269"/>
      <c r="E183" s="1269"/>
      <c r="F183" s="118">
        <f>COUNTIF($E$5:$E$155,"Tue(night)")</f>
        <v>0</v>
      </c>
      <c r="G183" s="3" t="s">
        <v>109</v>
      </c>
      <c r="H183" s="118"/>
      <c r="I183" s="118"/>
      <c r="J183" s="118"/>
      <c r="K183" s="229"/>
      <c r="L183" s="229"/>
      <c r="M183" s="118"/>
      <c r="N183" s="3" t="s">
        <v>109</v>
      </c>
      <c r="O183" s="118"/>
      <c r="P183" s="118"/>
      <c r="Q183" s="118"/>
      <c r="R183" s="229"/>
      <c r="S183" s="229"/>
      <c r="T183" s="787">
        <f>COUNTIF($S$5:$S$155,"Tue(night)")</f>
        <v>3</v>
      </c>
      <c r="U183" s="6" t="s">
        <v>109</v>
      </c>
      <c r="V183" s="31"/>
      <c r="W183" s="31"/>
      <c r="X183" s="31"/>
      <c r="Y183" s="129"/>
      <c r="Z183" s="31">
        <f>COUNTIF($S$5:$S$155,"Tue(sand)")</f>
        <v>0</v>
      </c>
      <c r="AA183" s="6" t="s">
        <v>109</v>
      </c>
      <c r="AB183" s="31"/>
      <c r="AC183" s="31"/>
      <c r="AD183" s="31"/>
      <c r="AE183" s="129"/>
      <c r="AF183" s="31"/>
      <c r="AG183" s="6"/>
      <c r="AH183" s="31"/>
      <c r="AI183" s="31"/>
      <c r="AJ183" s="828">
        <f aca="true" t="shared" si="7" ref="AJ183:AJ188">F183+T183</f>
        <v>3</v>
      </c>
      <c r="AK183" s="229"/>
      <c r="AL183" s="118"/>
      <c r="AM183" s="3" t="s">
        <v>109</v>
      </c>
      <c r="AO183" s="3"/>
      <c r="AP183" s="3"/>
      <c r="AQ183" s="3"/>
    </row>
    <row r="184" spans="1:43" ht="12.75">
      <c r="A184" s="118"/>
      <c r="B184" s="118"/>
      <c r="C184" s="118"/>
      <c r="D184" s="1269"/>
      <c r="E184" s="1269"/>
      <c r="F184" s="118">
        <f>COUNTIF($E$5:$E$155,"Wed(night)")</f>
        <v>0</v>
      </c>
      <c r="G184" s="3" t="s">
        <v>112</v>
      </c>
      <c r="H184" s="118"/>
      <c r="I184" s="118"/>
      <c r="J184" s="118"/>
      <c r="K184" s="229"/>
      <c r="L184" s="229"/>
      <c r="M184" s="118"/>
      <c r="N184" s="3" t="s">
        <v>112</v>
      </c>
      <c r="O184" s="118"/>
      <c r="P184" s="118"/>
      <c r="Q184" s="118"/>
      <c r="R184" s="229"/>
      <c r="S184" s="229"/>
      <c r="T184" s="787">
        <f>COUNTIF($S$5:$S$155,"Wed(night)")</f>
        <v>0</v>
      </c>
      <c r="U184" s="6" t="s">
        <v>112</v>
      </c>
      <c r="V184" s="31"/>
      <c r="W184" s="31"/>
      <c r="X184" s="31"/>
      <c r="Y184" s="129"/>
      <c r="Z184" s="31">
        <f>COUNTIF($S$5:$S$155,"Wed(sand)")</f>
        <v>0</v>
      </c>
      <c r="AA184" s="6" t="s">
        <v>112</v>
      </c>
      <c r="AB184" s="31"/>
      <c r="AC184" s="31"/>
      <c r="AD184" s="31"/>
      <c r="AE184" s="129"/>
      <c r="AF184" s="31"/>
      <c r="AG184" s="6"/>
      <c r="AH184" s="31"/>
      <c r="AI184" s="31"/>
      <c r="AJ184" s="828">
        <f t="shared" si="7"/>
        <v>0</v>
      </c>
      <c r="AK184" s="229"/>
      <c r="AL184" s="118"/>
      <c r="AM184" s="3" t="s">
        <v>112</v>
      </c>
      <c r="AO184" s="3"/>
      <c r="AP184" s="3"/>
      <c r="AQ184" s="3"/>
    </row>
    <row r="185" spans="1:43" ht="12.75">
      <c r="A185" s="118"/>
      <c r="B185" s="118"/>
      <c r="C185" s="118"/>
      <c r="D185" s="1269"/>
      <c r="E185" s="1269"/>
      <c r="F185" s="118">
        <f>COUNTIF($E$5:$E$155,"Thu(night)")</f>
        <v>0</v>
      </c>
      <c r="G185" s="3" t="s">
        <v>115</v>
      </c>
      <c r="H185" s="118"/>
      <c r="I185" s="118"/>
      <c r="J185" s="118"/>
      <c r="K185" s="229"/>
      <c r="L185" s="229"/>
      <c r="M185" s="118"/>
      <c r="N185" s="3" t="s">
        <v>115</v>
      </c>
      <c r="O185" s="118"/>
      <c r="P185" s="118"/>
      <c r="Q185" s="118"/>
      <c r="R185" s="229"/>
      <c r="S185" s="229"/>
      <c r="T185" s="787">
        <f>COUNTIF($S$5:$S$155,"Thu(night)")</f>
        <v>0</v>
      </c>
      <c r="U185" s="6" t="s">
        <v>115</v>
      </c>
      <c r="V185" s="31"/>
      <c r="W185" s="31"/>
      <c r="X185" s="31"/>
      <c r="Y185" s="129"/>
      <c r="Z185" s="31">
        <f>COUNTIF($S$5:$S$155,"Thu(sand)")</f>
        <v>0</v>
      </c>
      <c r="AA185" s="6" t="s">
        <v>115</v>
      </c>
      <c r="AB185" s="31"/>
      <c r="AC185" s="31"/>
      <c r="AD185" s="31"/>
      <c r="AE185" s="129"/>
      <c r="AF185" s="31"/>
      <c r="AG185" s="6"/>
      <c r="AH185" s="31"/>
      <c r="AI185" s="31"/>
      <c r="AJ185" s="828">
        <f t="shared" si="7"/>
        <v>0</v>
      </c>
      <c r="AK185" s="229"/>
      <c r="AL185" s="118"/>
      <c r="AM185" s="3" t="s">
        <v>115</v>
      </c>
      <c r="AO185" s="3"/>
      <c r="AP185" s="3"/>
      <c r="AQ185" s="3"/>
    </row>
    <row r="186" spans="1:43" ht="12.75">
      <c r="A186" s="118"/>
      <c r="B186" s="118"/>
      <c r="C186" s="118"/>
      <c r="D186" s="1269"/>
      <c r="E186" s="1269"/>
      <c r="F186" s="118">
        <f>COUNTIF($E$5:$E$155,"Fri(night)")</f>
        <v>4</v>
      </c>
      <c r="G186" s="3" t="s">
        <v>117</v>
      </c>
      <c r="H186" s="118"/>
      <c r="I186" s="118"/>
      <c r="J186" s="118"/>
      <c r="K186" s="229"/>
      <c r="L186" s="229"/>
      <c r="M186" s="118"/>
      <c r="N186" s="3" t="s">
        <v>117</v>
      </c>
      <c r="O186" s="118"/>
      <c r="P186" s="118"/>
      <c r="Q186" s="118"/>
      <c r="R186" s="229"/>
      <c r="S186" s="229"/>
      <c r="T186" s="787">
        <f>COUNTIF($S$5:$S$155,"Fri(night)")</f>
        <v>0</v>
      </c>
      <c r="U186" s="6" t="s">
        <v>117</v>
      </c>
      <c r="V186" s="31"/>
      <c r="W186" s="31"/>
      <c r="X186" s="31"/>
      <c r="Y186" s="129"/>
      <c r="Z186" s="31">
        <f>COUNTIF($S$5:$S$155,"Fri(sand)")</f>
        <v>0</v>
      </c>
      <c r="AA186" s="6" t="s">
        <v>117</v>
      </c>
      <c r="AB186" s="31"/>
      <c r="AC186" s="31"/>
      <c r="AD186" s="31"/>
      <c r="AE186" s="129"/>
      <c r="AF186" s="31"/>
      <c r="AG186" s="6"/>
      <c r="AH186" s="31"/>
      <c r="AI186" s="31"/>
      <c r="AJ186" s="828">
        <f t="shared" si="7"/>
        <v>4</v>
      </c>
      <c r="AK186" s="229"/>
      <c r="AL186" s="118"/>
      <c r="AM186" s="3" t="s">
        <v>117</v>
      </c>
      <c r="AO186" s="3"/>
      <c r="AP186" s="3"/>
      <c r="AQ186" s="3"/>
    </row>
    <row r="187" spans="1:43" ht="12.75">
      <c r="A187" s="118"/>
      <c r="B187" s="118"/>
      <c r="C187" s="118"/>
      <c r="D187" s="1269"/>
      <c r="E187" s="1269"/>
      <c r="F187" s="118">
        <f>COUNTIF($E$5:$E$155,"Sat(night)")</f>
        <v>0</v>
      </c>
      <c r="G187" s="3" t="s">
        <v>119</v>
      </c>
      <c r="H187" s="118"/>
      <c r="I187" s="118"/>
      <c r="J187" s="118"/>
      <c r="K187" s="229"/>
      <c r="L187" s="229"/>
      <c r="M187" s="118"/>
      <c r="N187" s="3" t="s">
        <v>119</v>
      </c>
      <c r="O187" s="118"/>
      <c r="P187" s="118"/>
      <c r="Q187" s="118"/>
      <c r="R187" s="229"/>
      <c r="S187" s="229"/>
      <c r="T187" s="787">
        <f>COUNTIF($S$5:$S$155,"Sat(night)")</f>
        <v>0</v>
      </c>
      <c r="U187" s="6" t="s">
        <v>119</v>
      </c>
      <c r="V187" s="31"/>
      <c r="W187" s="31"/>
      <c r="X187" s="31"/>
      <c r="Y187" s="129"/>
      <c r="Z187" s="31">
        <f>COUNTIF($S$5:$S$155,"Sat(sand)")</f>
        <v>0</v>
      </c>
      <c r="AA187" s="6" t="s">
        <v>119</v>
      </c>
      <c r="AB187" s="31"/>
      <c r="AC187" s="31"/>
      <c r="AD187" s="31"/>
      <c r="AE187" s="129"/>
      <c r="AF187" s="31"/>
      <c r="AG187" s="6"/>
      <c r="AH187" s="31"/>
      <c r="AI187" s="31"/>
      <c r="AJ187" s="828">
        <f t="shared" si="7"/>
        <v>0</v>
      </c>
      <c r="AK187" s="229"/>
      <c r="AL187" s="118"/>
      <c r="AM187" s="3" t="s">
        <v>119</v>
      </c>
      <c r="AO187" s="3"/>
      <c r="AP187" s="3"/>
      <c r="AQ187" s="3"/>
    </row>
    <row r="188" spans="1:43" ht="12.75">
      <c r="A188" s="118"/>
      <c r="B188" s="118"/>
      <c r="C188" s="118"/>
      <c r="D188" s="1269"/>
      <c r="E188" s="1269"/>
      <c r="F188" s="118">
        <f>COUNTIF($E$5:$E$155,"Sun(night)")</f>
        <v>0</v>
      </c>
      <c r="G188" s="3" t="s">
        <v>123</v>
      </c>
      <c r="H188" s="118"/>
      <c r="I188" s="118"/>
      <c r="J188" s="118"/>
      <c r="K188" s="229"/>
      <c r="L188" s="229"/>
      <c r="M188" s="118"/>
      <c r="N188" s="3" t="s">
        <v>123</v>
      </c>
      <c r="O188" s="118"/>
      <c r="P188" s="118"/>
      <c r="Q188" s="118"/>
      <c r="R188" s="229"/>
      <c r="S188" s="229"/>
      <c r="T188" s="787">
        <f>COUNTIF($S$5:$S$155,"Sun(night)")</f>
        <v>0</v>
      </c>
      <c r="U188" s="6" t="s">
        <v>123</v>
      </c>
      <c r="V188" s="31"/>
      <c r="W188" s="31"/>
      <c r="X188" s="31"/>
      <c r="Y188" s="129"/>
      <c r="Z188" s="31">
        <f>COUNTIF($S$5:$S$155,"Sun(sand)")</f>
        <v>0</v>
      </c>
      <c r="AA188" s="6" t="s">
        <v>123</v>
      </c>
      <c r="AB188" s="31"/>
      <c r="AC188" s="31"/>
      <c r="AD188" s="31"/>
      <c r="AE188" s="129"/>
      <c r="AF188" s="31"/>
      <c r="AG188" s="6"/>
      <c r="AH188" s="31"/>
      <c r="AI188" s="31"/>
      <c r="AJ188" s="828">
        <f t="shared" si="7"/>
        <v>0</v>
      </c>
      <c r="AK188" s="229"/>
      <c r="AL188" s="118"/>
      <c r="AM188" s="3" t="s">
        <v>123</v>
      </c>
      <c r="AO188" s="3"/>
      <c r="AP188" s="3"/>
      <c r="AQ188" s="3"/>
    </row>
    <row r="189" spans="1:43" ht="12.75">
      <c r="A189" s="118"/>
      <c r="B189" s="118"/>
      <c r="C189" s="118"/>
      <c r="D189" s="1269"/>
      <c r="E189" s="1269"/>
      <c r="F189" s="118"/>
      <c r="G189" s="118"/>
      <c r="H189" s="118"/>
      <c r="I189" s="118"/>
      <c r="J189" s="118"/>
      <c r="K189" s="229"/>
      <c r="L189" s="229"/>
      <c r="M189" s="118"/>
      <c r="N189" s="118"/>
      <c r="O189" s="118"/>
      <c r="P189" s="118"/>
      <c r="Q189" s="118"/>
      <c r="R189" s="229"/>
      <c r="S189" s="229"/>
      <c r="T189" s="787"/>
      <c r="U189" s="31"/>
      <c r="V189" s="31"/>
      <c r="W189" s="31"/>
      <c r="X189" s="31"/>
      <c r="Y189" s="129"/>
      <c r="Z189" s="31"/>
      <c r="AA189" s="31"/>
      <c r="AB189" s="31"/>
      <c r="AC189" s="31"/>
      <c r="AD189" s="31"/>
      <c r="AE189" s="129"/>
      <c r="AF189" s="31"/>
      <c r="AG189" s="31"/>
      <c r="AH189" s="31"/>
      <c r="AI189" s="31"/>
      <c r="AJ189" s="155"/>
      <c r="AK189" s="229"/>
      <c r="AL189" s="118"/>
      <c r="AM189" s="118"/>
      <c r="AO189" s="3"/>
      <c r="AP189" s="3"/>
      <c r="AQ189" s="3"/>
    </row>
    <row r="190" spans="1:43" ht="12.75">
      <c r="A190" s="3"/>
      <c r="B190" s="3"/>
      <c r="C190" s="3"/>
      <c r="F190" s="795">
        <f>COUNTIF($F$5:$F$149,"(night)")</f>
        <v>4</v>
      </c>
      <c r="G190" s="795" t="s">
        <v>242</v>
      </c>
      <c r="H190" s="795"/>
      <c r="I190" s="795"/>
      <c r="J190" s="795"/>
      <c r="K190" s="795"/>
      <c r="L190" s="795"/>
      <c r="M190" s="795">
        <f>COUNTIF($F$5:$F$149,N190)</f>
        <v>0</v>
      </c>
      <c r="N190" s="795"/>
      <c r="O190" s="795"/>
      <c r="P190" s="795"/>
      <c r="Q190" s="795"/>
      <c r="R190" s="795"/>
      <c r="S190" s="795"/>
      <c r="T190" s="807">
        <f>COUNTIF($T$5:$T$149,U190)</f>
        <v>3</v>
      </c>
      <c r="U190" s="808" t="s">
        <v>242</v>
      </c>
      <c r="V190" s="809"/>
      <c r="W190" s="809"/>
      <c r="X190" s="809"/>
      <c r="Y190" s="809"/>
      <c r="Z190" s="808">
        <f>Z182+Z183+Z184+Z185+Z186+Z187+Z188</f>
        <v>0</v>
      </c>
      <c r="AA190" s="808" t="s">
        <v>488</v>
      </c>
      <c r="AB190" s="809"/>
      <c r="AC190" s="809"/>
      <c r="AD190" s="809"/>
      <c r="AE190" s="809"/>
      <c r="AF190" s="808">
        <f>AF182+AF183+AF184+AF185+AF186+AF187+AF188</f>
        <v>0</v>
      </c>
      <c r="AG190" s="808" t="s">
        <v>489</v>
      </c>
      <c r="AH190" s="809"/>
      <c r="AI190" s="809"/>
      <c r="AJ190" s="828">
        <f>SUM(AJ182:AJ188)</f>
        <v>7</v>
      </c>
      <c r="AK190" s="796"/>
      <c r="AL190" s="795"/>
      <c r="AM190" s="796"/>
      <c r="AO190" s="3"/>
      <c r="AP190" s="3"/>
      <c r="AQ190" s="3"/>
    </row>
    <row r="191" spans="1:43" ht="12.75">
      <c r="A191" s="3"/>
      <c r="B191" s="3"/>
      <c r="C191" s="3"/>
      <c r="F191" s="118"/>
      <c r="G191" s="3"/>
      <c r="I191" s="3"/>
      <c r="J191" s="3"/>
      <c r="M191" s="118"/>
      <c r="N191" s="3"/>
      <c r="P191" s="3"/>
      <c r="Q191" s="3"/>
      <c r="T191" s="787"/>
      <c r="U191" s="6"/>
      <c r="V191" s="6"/>
      <c r="W191" s="6"/>
      <c r="X191" s="6"/>
      <c r="Y191" s="126"/>
      <c r="Z191" s="31"/>
      <c r="AA191" s="6"/>
      <c r="AB191" s="6"/>
      <c r="AC191" s="6"/>
      <c r="AD191" s="6"/>
      <c r="AE191" s="126"/>
      <c r="AF191" s="31"/>
      <c r="AG191" s="6"/>
      <c r="AH191" s="6"/>
      <c r="AI191" s="6"/>
      <c r="AJ191" s="50"/>
      <c r="AL191" s="118"/>
      <c r="AM191" s="3"/>
      <c r="AO191" s="3"/>
      <c r="AP191" s="3"/>
      <c r="AQ191" s="3"/>
    </row>
    <row r="192" spans="1:43" ht="13.5" thickBot="1">
      <c r="A192" s="3"/>
      <c r="B192" s="3"/>
      <c r="C192" s="3"/>
      <c r="F192" s="792">
        <f>SUM(F180:F188)</f>
        <v>11</v>
      </c>
      <c r="G192" s="792" t="s">
        <v>267</v>
      </c>
      <c r="H192" s="792"/>
      <c r="I192" s="792"/>
      <c r="J192" s="792"/>
      <c r="K192" s="792"/>
      <c r="L192" s="792"/>
      <c r="M192" s="792">
        <f>SUM(M180:M188)</f>
        <v>6</v>
      </c>
      <c r="N192" s="792" t="s">
        <v>267</v>
      </c>
      <c r="O192" s="792"/>
      <c r="P192" s="792"/>
      <c r="Q192" s="792"/>
      <c r="R192" s="792"/>
      <c r="S192" s="792"/>
      <c r="T192" s="810">
        <f>SUM(T180:T188)</f>
        <v>11</v>
      </c>
      <c r="U192" s="811" t="s">
        <v>267</v>
      </c>
      <c r="V192" s="811"/>
      <c r="W192" s="811"/>
      <c r="X192" s="811"/>
      <c r="Y192" s="811"/>
      <c r="Z192" s="811">
        <f>Z190+AF190</f>
        <v>0</v>
      </c>
      <c r="AA192" s="811"/>
      <c r="AB192" s="811"/>
      <c r="AC192" s="811"/>
      <c r="AD192" s="811"/>
      <c r="AE192" s="811"/>
      <c r="AF192" s="811"/>
      <c r="AG192" s="811"/>
      <c r="AH192" s="811"/>
      <c r="AI192" s="811"/>
      <c r="AJ192" s="812"/>
      <c r="AK192" s="792"/>
      <c r="AL192" s="792"/>
      <c r="AM192" s="792"/>
      <c r="AO192" s="3"/>
      <c r="AP192" s="3"/>
      <c r="AQ192" s="3"/>
    </row>
    <row r="193" spans="1:43" ht="12.75">
      <c r="A193" s="3"/>
      <c r="B193" s="3"/>
      <c r="C193" s="3"/>
      <c r="F193" s="118"/>
      <c r="G193" s="3"/>
      <c r="I193" s="3"/>
      <c r="J193" s="3"/>
      <c r="M193" s="118"/>
      <c r="N193" s="3"/>
      <c r="P193" s="3"/>
      <c r="Q193" s="3"/>
      <c r="T193" s="118"/>
      <c r="U193" s="3"/>
      <c r="W193" s="3"/>
      <c r="X193" s="3"/>
      <c r="AA193" s="3"/>
      <c r="AC193" s="3"/>
      <c r="AD193" s="3"/>
      <c r="AF193" s="118"/>
      <c r="AG193" s="3"/>
      <c r="AH193" s="3"/>
      <c r="AI193" s="3"/>
      <c r="AJ193" s="3"/>
      <c r="AL193" s="118"/>
      <c r="AM193" s="3"/>
      <c r="AO193" s="3"/>
      <c r="AP193" s="3"/>
      <c r="AQ193" s="3"/>
    </row>
    <row r="194" spans="1:43" ht="12.75">
      <c r="A194" s="3"/>
      <c r="B194" s="3"/>
      <c r="C194" s="3"/>
      <c r="F194" s="118"/>
      <c r="G194" s="3"/>
      <c r="I194" s="3"/>
      <c r="J194" s="3"/>
      <c r="M194" s="118"/>
      <c r="N194" s="3"/>
      <c r="P194" s="3"/>
      <c r="Q194" s="3"/>
      <c r="T194" s="118"/>
      <c r="U194" s="3"/>
      <c r="W194" s="3"/>
      <c r="X194" s="3"/>
      <c r="AA194" s="3"/>
      <c r="AC194" s="3"/>
      <c r="AD194" s="3"/>
      <c r="AF194" s="118"/>
      <c r="AG194" s="3"/>
      <c r="AH194" s="3"/>
      <c r="AI194" s="3"/>
      <c r="AJ194" s="3"/>
      <c r="AL194" s="118"/>
      <c r="AM194" s="3"/>
      <c r="AO194" s="3"/>
      <c r="AP194" s="3"/>
      <c r="AQ194" s="3"/>
    </row>
    <row r="195" spans="1:43" ht="12.75">
      <c r="A195" s="3"/>
      <c r="B195" s="3"/>
      <c r="C195" s="3"/>
      <c r="F195" s="118"/>
      <c r="G195" s="3"/>
      <c r="I195" s="3"/>
      <c r="J195" s="3"/>
      <c r="M195" s="118"/>
      <c r="N195" s="3"/>
      <c r="P195" s="3"/>
      <c r="Q195" s="3"/>
      <c r="T195" s="118"/>
      <c r="U195" s="3"/>
      <c r="W195" s="3"/>
      <c r="X195" s="3"/>
      <c r="AA195" s="3"/>
      <c r="AC195" s="3"/>
      <c r="AD195" s="3"/>
      <c r="AF195" s="118"/>
      <c r="AG195" s="3"/>
      <c r="AH195" s="3"/>
      <c r="AI195" s="3"/>
      <c r="AJ195" s="3"/>
      <c r="AL195" s="118"/>
      <c r="AM195" s="3"/>
      <c r="AO195" s="3"/>
      <c r="AP195" s="3"/>
      <c r="AQ195" s="3"/>
    </row>
    <row r="196" spans="1:43" ht="12.75">
      <c r="A196" s="3"/>
      <c r="B196" s="3"/>
      <c r="C196" s="3"/>
      <c r="F196" s="118"/>
      <c r="G196" s="3"/>
      <c r="I196" s="3"/>
      <c r="J196" s="3"/>
      <c r="M196" s="118"/>
      <c r="N196" s="3"/>
      <c r="P196" s="3"/>
      <c r="Q196" s="3"/>
      <c r="T196" s="118"/>
      <c r="U196" s="3"/>
      <c r="W196" s="3"/>
      <c r="X196" s="3"/>
      <c r="AA196" s="3"/>
      <c r="AC196" s="3"/>
      <c r="AD196" s="3"/>
      <c r="AF196" s="118"/>
      <c r="AG196" s="3"/>
      <c r="AH196" s="3"/>
      <c r="AI196" s="3"/>
      <c r="AJ196" s="3"/>
      <c r="AL196" s="118"/>
      <c r="AM196" s="3"/>
      <c r="AO196" s="3"/>
      <c r="AP196" s="3"/>
      <c r="AQ196" s="3"/>
    </row>
    <row r="197" spans="1:43" ht="12.75">
      <c r="A197" s="3"/>
      <c r="B197" s="3"/>
      <c r="C197" s="3"/>
      <c r="F197" s="118"/>
      <c r="G197" s="3"/>
      <c r="I197" s="3"/>
      <c r="J197" s="3"/>
      <c r="M197" s="118"/>
      <c r="N197" s="3"/>
      <c r="P197" s="3"/>
      <c r="Q197" s="3"/>
      <c r="T197" s="118"/>
      <c r="U197" s="3"/>
      <c r="W197" s="3"/>
      <c r="X197" s="3"/>
      <c r="AA197" s="3"/>
      <c r="AC197" s="3"/>
      <c r="AD197" s="3"/>
      <c r="AF197" s="118"/>
      <c r="AG197" s="3"/>
      <c r="AH197" s="3"/>
      <c r="AI197" s="3"/>
      <c r="AJ197" s="3"/>
      <c r="AL197" s="118"/>
      <c r="AM197" s="3"/>
      <c r="AO197" s="3"/>
      <c r="AP197" s="3"/>
      <c r="AQ197" s="3"/>
    </row>
    <row r="198" spans="1:43" ht="12.75">
      <c r="A198" s="3"/>
      <c r="B198" s="3"/>
      <c r="C198" s="3"/>
      <c r="F198" s="118"/>
      <c r="G198" s="3"/>
      <c r="I198" s="3"/>
      <c r="J198" s="3"/>
      <c r="M198" s="118"/>
      <c r="N198" s="3"/>
      <c r="P198" s="3"/>
      <c r="Q198" s="3"/>
      <c r="T198" s="118"/>
      <c r="U198" s="3"/>
      <c r="W198" s="3"/>
      <c r="X198" s="3"/>
      <c r="AA198" s="3"/>
      <c r="AC198" s="3"/>
      <c r="AD198" s="3"/>
      <c r="AF198" s="118"/>
      <c r="AG198" s="3"/>
      <c r="AH198" s="3"/>
      <c r="AI198" s="3"/>
      <c r="AJ198" s="3"/>
      <c r="AL198" s="118"/>
      <c r="AM198" s="3"/>
      <c r="AO198" s="3"/>
      <c r="AP198" s="3"/>
      <c r="AQ198" s="3"/>
    </row>
    <row r="199" spans="1:43" ht="12.75">
      <c r="A199" s="3"/>
      <c r="B199" s="3"/>
      <c r="C199" s="3"/>
      <c r="F199" s="118"/>
      <c r="G199" s="3"/>
      <c r="I199" s="3"/>
      <c r="J199" s="3"/>
      <c r="M199" s="118"/>
      <c r="N199" s="3"/>
      <c r="P199" s="3"/>
      <c r="Q199" s="3"/>
      <c r="T199" s="118"/>
      <c r="U199" s="3"/>
      <c r="W199" s="3"/>
      <c r="X199" s="3"/>
      <c r="AA199" s="3"/>
      <c r="AC199" s="3"/>
      <c r="AD199" s="3"/>
      <c r="AF199" s="118"/>
      <c r="AG199" s="3"/>
      <c r="AH199" s="3"/>
      <c r="AI199" s="3"/>
      <c r="AJ199" s="3"/>
      <c r="AL199" s="118"/>
      <c r="AM199" s="3"/>
      <c r="AO199" s="3"/>
      <c r="AP199" s="3"/>
      <c r="AQ199" s="3"/>
    </row>
    <row r="200" spans="1:43" ht="12.75">
      <c r="A200" s="3"/>
      <c r="B200" s="3"/>
      <c r="C200" s="3"/>
      <c r="F200" s="118"/>
      <c r="G200" s="118" t="s">
        <v>323</v>
      </c>
      <c r="I200" s="3"/>
      <c r="J200" s="3"/>
      <c r="M200" s="118"/>
      <c r="N200" s="118" t="s">
        <v>323</v>
      </c>
      <c r="P200" s="3"/>
      <c r="Q200" s="3"/>
      <c r="T200" s="118"/>
      <c r="U200" s="118" t="s">
        <v>323</v>
      </c>
      <c r="W200" s="3"/>
      <c r="X200" s="3"/>
      <c r="AA200" s="118" t="s">
        <v>323</v>
      </c>
      <c r="AC200" s="3"/>
      <c r="AD200" s="3"/>
      <c r="AF200" s="118"/>
      <c r="AG200" s="118" t="s">
        <v>323</v>
      </c>
      <c r="AH200" s="3"/>
      <c r="AI200" s="3"/>
      <c r="AJ200" s="3"/>
      <c r="AL200" s="118"/>
      <c r="AM200" s="118" t="s">
        <v>323</v>
      </c>
      <c r="AO200" s="3"/>
      <c r="AP200" s="118" t="s">
        <v>365</v>
      </c>
      <c r="AQ200" s="3"/>
    </row>
    <row r="201" spans="1:43" ht="12.75">
      <c r="A201" s="3"/>
      <c r="B201" s="3"/>
      <c r="C201" s="3"/>
      <c r="F201" s="118"/>
      <c r="G201" s="118"/>
      <c r="I201" s="3"/>
      <c r="J201" s="3"/>
      <c r="M201" s="118"/>
      <c r="N201" s="118"/>
      <c r="P201" s="3"/>
      <c r="Q201" s="3"/>
      <c r="T201" s="118"/>
      <c r="U201" s="118"/>
      <c r="W201" s="3"/>
      <c r="X201" s="3"/>
      <c r="AA201" s="118"/>
      <c r="AC201" s="3"/>
      <c r="AD201" s="3"/>
      <c r="AF201" s="118"/>
      <c r="AG201" s="118"/>
      <c r="AH201" s="3"/>
      <c r="AI201" s="3"/>
      <c r="AJ201" s="3"/>
      <c r="AL201" s="118"/>
      <c r="AM201" s="118"/>
      <c r="AO201" s="3"/>
      <c r="AP201" s="118"/>
      <c r="AQ201" s="3"/>
    </row>
    <row r="202" spans="1:43" ht="12.75">
      <c r="A202" s="3"/>
      <c r="B202" s="3"/>
      <c r="C202" s="3"/>
      <c r="F202" s="118">
        <f>COUNTIF($H$5:$H$155,G202)</f>
        <v>0</v>
      </c>
      <c r="G202" s="3" t="s">
        <v>120</v>
      </c>
      <c r="I202" s="3"/>
      <c r="J202" s="3"/>
      <c r="M202" s="118">
        <f>COUNTIF($O$5:$O$155,N202)</f>
        <v>0</v>
      </c>
      <c r="N202" s="3" t="s">
        <v>120</v>
      </c>
      <c r="P202" s="3"/>
      <c r="Q202" s="3"/>
      <c r="T202" s="118">
        <f>COUNTIF($V$5:$V$155,U202)</f>
        <v>0</v>
      </c>
      <c r="U202" s="3" t="s">
        <v>120</v>
      </c>
      <c r="W202" s="3"/>
      <c r="X202" s="3"/>
      <c r="Z202" s="118">
        <f>COUNTIF($AB$5:$AB$155,AA202)</f>
        <v>0</v>
      </c>
      <c r="AA202" s="3" t="s">
        <v>120</v>
      </c>
      <c r="AC202" s="3"/>
      <c r="AD202" s="3"/>
      <c r="AF202" s="118">
        <f>COUNTIF($AH$5:$AH$155,AG202)</f>
        <v>0</v>
      </c>
      <c r="AG202" s="3" t="s">
        <v>120</v>
      </c>
      <c r="AH202" s="3"/>
      <c r="AI202" s="3"/>
      <c r="AJ202" s="3"/>
      <c r="AL202" s="118">
        <f>COUNTIF($AN$5:$AN$155,AM202)</f>
        <v>0</v>
      </c>
      <c r="AM202" s="3" t="s">
        <v>120</v>
      </c>
      <c r="AO202" s="3"/>
      <c r="AP202" s="118">
        <f>SUM(F202+M202+T202+Z202+AF202)</f>
        <v>0</v>
      </c>
      <c r="AQ202" s="3"/>
    </row>
    <row r="203" spans="1:43" ht="12.75">
      <c r="A203" s="3"/>
      <c r="B203" s="3"/>
      <c r="C203" s="3"/>
      <c r="F203" s="118">
        <f>COUNTIF($H$5:$H$155,G203)</f>
        <v>0</v>
      </c>
      <c r="G203" s="3" t="s">
        <v>121</v>
      </c>
      <c r="I203" s="3"/>
      <c r="J203" s="3"/>
      <c r="M203" s="118">
        <f>COUNTIF($O$5:$O$155,N203)</f>
        <v>0</v>
      </c>
      <c r="N203" s="3" t="s">
        <v>121</v>
      </c>
      <c r="P203" s="3"/>
      <c r="Q203" s="3"/>
      <c r="T203" s="118">
        <f>COUNTIF($V$5:$V$155,U203)</f>
        <v>0</v>
      </c>
      <c r="U203" s="3" t="s">
        <v>121</v>
      </c>
      <c r="W203" s="3"/>
      <c r="X203" s="3"/>
      <c r="Z203" s="118">
        <f>COUNTIF($AB$5:$AB$155,AA203)</f>
        <v>0</v>
      </c>
      <c r="AA203" s="3" t="s">
        <v>121</v>
      </c>
      <c r="AC203" s="3"/>
      <c r="AD203" s="3"/>
      <c r="AF203" s="118">
        <f>COUNTIF($AH$5:$AH$155,AG203)</f>
        <v>0</v>
      </c>
      <c r="AG203" s="3" t="s">
        <v>121</v>
      </c>
      <c r="AH203" s="3"/>
      <c r="AI203" s="3"/>
      <c r="AJ203" s="3"/>
      <c r="AL203" s="118">
        <f>COUNTIF($AN$5:$AN$155,AM203)</f>
        <v>0</v>
      </c>
      <c r="AM203" s="3" t="s">
        <v>121</v>
      </c>
      <c r="AO203" s="3"/>
      <c r="AP203" s="118">
        <f aca="true" t="shared" si="8" ref="AP203:AP209">SUM(F203+M203+T203+Z203+AF203)</f>
        <v>0</v>
      </c>
      <c r="AQ203" s="3"/>
    </row>
    <row r="204" spans="1:43" ht="12.75">
      <c r="A204" s="3"/>
      <c r="B204" s="3"/>
      <c r="C204" s="3"/>
      <c r="F204" s="118">
        <f>COUNTIF($H$5:$H$155,G204)</f>
        <v>0</v>
      </c>
      <c r="G204" s="3" t="s">
        <v>110</v>
      </c>
      <c r="I204" s="3"/>
      <c r="J204" s="3"/>
      <c r="M204" s="118">
        <f>COUNTIF($O$5:$O$155,N204)</f>
        <v>1</v>
      </c>
      <c r="N204" s="3" t="s">
        <v>110</v>
      </c>
      <c r="P204" s="3"/>
      <c r="Q204" s="3"/>
      <c r="T204" s="118">
        <f>COUNTIF($V$5:$V$155,U204)</f>
        <v>3</v>
      </c>
      <c r="U204" s="3" t="s">
        <v>110</v>
      </c>
      <c r="W204" s="3"/>
      <c r="X204" s="3"/>
      <c r="Z204" s="118">
        <f>COUNTIF($AB$5:$AB$155,AA204)</f>
        <v>0</v>
      </c>
      <c r="AA204" s="3" t="s">
        <v>110</v>
      </c>
      <c r="AC204" s="3"/>
      <c r="AD204" s="3"/>
      <c r="AF204" s="118">
        <f>COUNTIF($AH$5:$AH$155,AG204)</f>
        <v>0</v>
      </c>
      <c r="AG204" s="3" t="s">
        <v>110</v>
      </c>
      <c r="AH204" s="3"/>
      <c r="AI204" s="3"/>
      <c r="AJ204" s="3"/>
      <c r="AL204" s="118">
        <f>COUNTIF($AN$5:$AN$155,AM204)</f>
        <v>0</v>
      </c>
      <c r="AM204" s="3" t="s">
        <v>110</v>
      </c>
      <c r="AO204" s="3"/>
      <c r="AP204" s="118">
        <f t="shared" si="8"/>
        <v>4</v>
      </c>
      <c r="AQ204" s="3"/>
    </row>
    <row r="205" spans="1:43" ht="12.75">
      <c r="A205" s="3"/>
      <c r="B205" s="3"/>
      <c r="C205" s="3"/>
      <c r="F205" s="118">
        <f>COUNTIF($H$5:$H$155,G205)</f>
        <v>0</v>
      </c>
      <c r="G205" s="3" t="s">
        <v>386</v>
      </c>
      <c r="I205" s="3"/>
      <c r="J205" s="3"/>
      <c r="M205" s="118">
        <f>COUNTIF($O$5:$O$155,N205)</f>
        <v>0</v>
      </c>
      <c r="N205" s="3" t="s">
        <v>386</v>
      </c>
      <c r="P205" s="3"/>
      <c r="Q205" s="3"/>
      <c r="T205" s="118">
        <f>COUNTIF($V$5:$V$155,U205)</f>
        <v>1</v>
      </c>
      <c r="U205" s="3" t="s">
        <v>386</v>
      </c>
      <c r="W205" s="3"/>
      <c r="X205" s="3"/>
      <c r="Z205" s="118">
        <f>COUNTIF($AB$5:$AB$155,AA205)</f>
        <v>1</v>
      </c>
      <c r="AA205" s="3" t="s">
        <v>386</v>
      </c>
      <c r="AC205" s="3"/>
      <c r="AD205" s="3"/>
      <c r="AF205" s="118">
        <f>COUNTIF($AH$5:$AH$155,AG205)</f>
        <v>0</v>
      </c>
      <c r="AG205" s="3" t="s">
        <v>386</v>
      </c>
      <c r="AH205" s="3"/>
      <c r="AI205" s="3"/>
      <c r="AJ205" s="3"/>
      <c r="AL205" s="118">
        <f>COUNTIF($AN$5:$AN$155,AM205)</f>
        <v>1</v>
      </c>
      <c r="AM205" s="3" t="s">
        <v>386</v>
      </c>
      <c r="AO205" s="3"/>
      <c r="AP205" s="118">
        <f t="shared" si="8"/>
        <v>2</v>
      </c>
      <c r="AQ205" s="3"/>
    </row>
    <row r="206" spans="1:43" ht="12.75">
      <c r="A206" s="3"/>
      <c r="B206" s="3"/>
      <c r="C206" s="3"/>
      <c r="F206" s="118">
        <f>COUNTIF($H$5:$H$155,G206)</f>
        <v>3</v>
      </c>
      <c r="G206" s="3" t="s">
        <v>385</v>
      </c>
      <c r="I206" s="3"/>
      <c r="J206" s="3"/>
      <c r="M206" s="118">
        <f>COUNTIF($O$5:$O$155,N206)</f>
        <v>1</v>
      </c>
      <c r="N206" s="3" t="s">
        <v>385</v>
      </c>
      <c r="P206" s="3"/>
      <c r="Q206" s="3"/>
      <c r="T206" s="118">
        <f>COUNTIF($V$5:$V$155,U206)</f>
        <v>1</v>
      </c>
      <c r="U206" s="3" t="s">
        <v>385</v>
      </c>
      <c r="W206" s="3"/>
      <c r="X206" s="3"/>
      <c r="Z206" s="118">
        <f>COUNTIF($AB$5:$AB$155,AA206)</f>
        <v>1</v>
      </c>
      <c r="AA206" s="3" t="s">
        <v>385</v>
      </c>
      <c r="AC206" s="3"/>
      <c r="AD206" s="3"/>
      <c r="AF206" s="118">
        <f>COUNTIF($AH$5:$AH$155,AG206)</f>
        <v>1</v>
      </c>
      <c r="AG206" s="3" t="s">
        <v>385</v>
      </c>
      <c r="AH206" s="3"/>
      <c r="AI206" s="3"/>
      <c r="AJ206" s="3"/>
      <c r="AL206" s="118">
        <f>COUNTIF($AN$5:$AN$155,AM206)</f>
        <v>2</v>
      </c>
      <c r="AM206" s="3" t="s">
        <v>385</v>
      </c>
      <c r="AO206" s="3"/>
      <c r="AP206" s="118">
        <f t="shared" si="8"/>
        <v>7</v>
      </c>
      <c r="AQ206" s="3"/>
    </row>
    <row r="207" spans="1:43" ht="12.75">
      <c r="A207" s="3"/>
      <c r="B207" s="3"/>
      <c r="C207" s="3"/>
      <c r="F207" s="118">
        <f>SUM(F202:F206)</f>
        <v>3</v>
      </c>
      <c r="G207" s="118" t="s">
        <v>267</v>
      </c>
      <c r="I207" s="3"/>
      <c r="J207" s="3"/>
      <c r="M207" s="118">
        <f>SUM(M202:M206)</f>
        <v>2</v>
      </c>
      <c r="N207" s="118" t="s">
        <v>267</v>
      </c>
      <c r="P207" s="3"/>
      <c r="Q207" s="3"/>
      <c r="T207" s="118">
        <f>SUM(T202:T206)</f>
        <v>5</v>
      </c>
      <c r="U207" s="118" t="s">
        <v>267</v>
      </c>
      <c r="W207" s="3"/>
      <c r="X207" s="3"/>
      <c r="Z207" s="118">
        <f>SUM(Z202:Z206)</f>
        <v>2</v>
      </c>
      <c r="AA207" s="118" t="s">
        <v>267</v>
      </c>
      <c r="AC207" s="3"/>
      <c r="AD207" s="3"/>
      <c r="AF207" s="118">
        <f>SUM(AF202:AF206)</f>
        <v>1</v>
      </c>
      <c r="AG207" s="118" t="s">
        <v>267</v>
      </c>
      <c r="AH207" s="3"/>
      <c r="AI207" s="3"/>
      <c r="AJ207" s="3"/>
      <c r="AL207" s="118">
        <f>SUM(AL202:AL206)</f>
        <v>3</v>
      </c>
      <c r="AM207" s="118" t="s">
        <v>267</v>
      </c>
      <c r="AO207" s="3"/>
      <c r="AP207" s="118">
        <f t="shared" si="8"/>
        <v>13</v>
      </c>
      <c r="AQ207" s="3"/>
    </row>
    <row r="208" spans="1:43" ht="12.75">
      <c r="A208" s="3"/>
      <c r="B208" s="3"/>
      <c r="C208" s="3"/>
      <c r="F208" s="118"/>
      <c r="G208" s="3"/>
      <c r="I208" s="3"/>
      <c r="J208" s="3"/>
      <c r="M208" s="118"/>
      <c r="N208" s="3"/>
      <c r="P208" s="3"/>
      <c r="Q208" s="3"/>
      <c r="T208" s="118"/>
      <c r="U208" s="3"/>
      <c r="W208" s="3"/>
      <c r="X208" s="3"/>
      <c r="AA208" s="3"/>
      <c r="AC208" s="3"/>
      <c r="AD208" s="3"/>
      <c r="AF208" s="118"/>
      <c r="AG208" s="3"/>
      <c r="AH208" s="3"/>
      <c r="AI208" s="3"/>
      <c r="AJ208" s="3"/>
      <c r="AL208" s="118"/>
      <c r="AM208" s="3"/>
      <c r="AO208" s="3"/>
      <c r="AP208" s="3"/>
      <c r="AQ208" s="3"/>
    </row>
    <row r="209" spans="1:43" ht="12.75">
      <c r="A209" s="3"/>
      <c r="B209" s="3"/>
      <c r="C209" s="3"/>
      <c r="F209" s="164">
        <f>SUM($J$5:$J155)</f>
        <v>360</v>
      </c>
      <c r="G209" s="118" t="s">
        <v>322</v>
      </c>
      <c r="I209" s="3"/>
      <c r="J209" s="3"/>
      <c r="M209" s="164">
        <f>SUM($Q$5:$Q155)</f>
        <v>400</v>
      </c>
      <c r="N209" s="118" t="s">
        <v>322</v>
      </c>
      <c r="P209" s="3"/>
      <c r="Q209" s="3"/>
      <c r="T209" s="164">
        <f>SUM($X$5:$X155)</f>
        <v>1035</v>
      </c>
      <c r="U209" s="118" t="s">
        <v>322</v>
      </c>
      <c r="W209" s="3"/>
      <c r="X209" s="3"/>
      <c r="Z209" s="164">
        <f>SUM($AD$5:$AD155)</f>
        <v>260</v>
      </c>
      <c r="AA209" s="118" t="s">
        <v>322</v>
      </c>
      <c r="AC209" s="3"/>
      <c r="AD209" s="3"/>
      <c r="AF209" s="164">
        <f>SUM($AJ$5:$AJ155)</f>
        <v>110</v>
      </c>
      <c r="AG209" s="118" t="s">
        <v>322</v>
      </c>
      <c r="AH209" s="3"/>
      <c r="AI209" s="3"/>
      <c r="AJ209" s="3"/>
      <c r="AL209" s="118"/>
      <c r="AM209" s="3"/>
      <c r="AO209" s="3"/>
      <c r="AP209" s="164">
        <f t="shared" si="8"/>
        <v>2165</v>
      </c>
      <c r="AQ209" s="3"/>
    </row>
    <row r="210" spans="6:42" ht="12.75">
      <c r="F210" s="118"/>
      <c r="M210" s="118"/>
      <c r="T210" s="118"/>
      <c r="AF210" s="118"/>
      <c r="AL210" s="118"/>
      <c r="AP210" s="118"/>
    </row>
    <row r="211" spans="6:42" ht="12.75">
      <c r="F211" s="118"/>
      <c r="G211" s="1"/>
      <c r="M211" s="118"/>
      <c r="N211" s="1"/>
      <c r="T211" s="118"/>
      <c r="U211" s="1"/>
      <c r="AA211" s="1"/>
      <c r="AF211" s="118"/>
      <c r="AG211" s="1"/>
      <c r="AL211" s="118"/>
      <c r="AM211" s="1"/>
      <c r="AP211" s="118"/>
    </row>
    <row r="213" spans="6:42" ht="12.75">
      <c r="F213" s="164"/>
      <c r="G213" s="1"/>
      <c r="M213" s="164"/>
      <c r="N213" s="1"/>
      <c r="T213" s="164"/>
      <c r="U213" s="1"/>
      <c r="Z213" s="164"/>
      <c r="AA213" s="1"/>
      <c r="AF213" s="164"/>
      <c r="AG213" s="1"/>
      <c r="AH213" s="3"/>
      <c r="AP213" s="164"/>
    </row>
  </sheetData>
  <sheetProtection/>
  <mergeCells count="11">
    <mergeCell ref="J1:T1"/>
    <mergeCell ref="V2:X2"/>
    <mergeCell ref="F3:J3"/>
    <mergeCell ref="M3:Q3"/>
    <mergeCell ref="T3:X3"/>
    <mergeCell ref="AQ3:AR3"/>
    <mergeCell ref="AL3:AP3"/>
    <mergeCell ref="AQ4:AR4"/>
    <mergeCell ref="AF3:AJ3"/>
    <mergeCell ref="Z3:AD3"/>
    <mergeCell ref="N150:N151"/>
  </mergeCells>
  <printOptions/>
  <pageMargins left="0.5905511811023623" right="0.15748031496062992" top="0.3937007874015748" bottom="0.07874015748031496" header="0" footer="0"/>
  <pageSetup horizontalDpi="600" verticalDpi="600" orientation="landscape" paperSize="9" scale="47" r:id="rId1"/>
  <headerFooter alignWithMargins="0">
    <oddFooter>&amp;R&amp;24 2017</oddFooter>
  </headerFooter>
  <rowBreaks count="1" manualBreakCount="1">
    <brk id="52" max="4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V206"/>
  <sheetViews>
    <sheetView zoomScale="82" zoomScaleNormal="82" zoomScalePageLayoutView="0" workbookViewId="0" topLeftCell="A1">
      <pane xSplit="3" ySplit="4" topLeftCell="F5" activePane="bottomRight" state="frozen"/>
      <selection pane="topLeft" activeCell="I23" sqref="I23"/>
      <selection pane="topRight" activeCell="I23" sqref="I23"/>
      <selection pane="bottomLeft" activeCell="I23" sqref="I23"/>
      <selection pane="bottomRight" activeCell="B89" sqref="B89:C113"/>
    </sheetView>
  </sheetViews>
  <sheetFormatPr defaultColWidth="9.00390625" defaultRowHeight="14.25"/>
  <cols>
    <col min="1" max="1" width="5.125" style="2" customWidth="1"/>
    <col min="2" max="3" width="4.625" style="2" customWidth="1"/>
    <col min="4" max="4" width="4.625" style="194" hidden="1" customWidth="1"/>
    <col min="5" max="5" width="9.50390625" style="194" hidden="1" customWidth="1"/>
    <col min="6" max="6" width="10.125" style="1" customWidth="1"/>
    <col min="7" max="7" width="12.25390625" style="2" customWidth="1"/>
    <col min="8" max="8" width="3.125" style="3" customWidth="1"/>
    <col min="9" max="9" width="3.625" style="2" customWidth="1"/>
    <col min="10" max="10" width="5.125" style="2" customWidth="1"/>
    <col min="11" max="11" width="4.625" style="194" hidden="1" customWidth="1"/>
    <col min="12" max="12" width="9.50390625" style="194" hidden="1" customWidth="1"/>
    <col min="13" max="13" width="9.625" style="1" customWidth="1"/>
    <col min="14" max="14" width="11.625" style="2" customWidth="1"/>
    <col min="15" max="15" width="3.125" style="3" customWidth="1"/>
    <col min="16" max="16" width="3.625" style="2" customWidth="1"/>
    <col min="17" max="17" width="5.125" style="2" customWidth="1"/>
    <col min="18" max="18" width="4.625" style="194" hidden="1" customWidth="1"/>
    <col min="19" max="19" width="9.50390625" style="194" hidden="1" customWidth="1"/>
    <col min="20" max="20" width="9.875" style="1" customWidth="1"/>
    <col min="21" max="21" width="11.625" style="2" customWidth="1"/>
    <col min="22" max="22" width="3.125" style="3" customWidth="1"/>
    <col min="23" max="23" width="3.625" style="2" customWidth="1"/>
    <col min="24" max="24" width="5.125" style="2" customWidth="1"/>
    <col min="25" max="25" width="4.625" style="194" hidden="1" customWidth="1"/>
    <col min="26" max="26" width="7.75390625" style="118" customWidth="1"/>
    <col min="27" max="27" width="11.625" style="2" customWidth="1"/>
    <col min="28" max="28" width="3.125" style="3" customWidth="1"/>
    <col min="29" max="29" width="3.625" style="2" customWidth="1"/>
    <col min="30" max="30" width="5.125" style="2" customWidth="1"/>
    <col min="31" max="31" width="4.625" style="194" hidden="1" customWidth="1"/>
    <col min="32" max="32" width="5.125" style="1" customWidth="1"/>
    <col min="33" max="33" width="11.625" style="2" customWidth="1"/>
    <col min="34" max="34" width="3.125" style="2" customWidth="1"/>
    <col min="35" max="35" width="3.625" style="2" customWidth="1"/>
    <col min="36" max="36" width="5.125" style="2" customWidth="1"/>
    <col min="37" max="37" width="4.625" style="194" hidden="1" customWidth="1"/>
    <col min="38" max="38" width="6.375" style="1" customWidth="1"/>
    <col min="39" max="39" width="11.625" style="2" customWidth="1"/>
    <col min="40" max="40" width="3.125" style="3" customWidth="1"/>
    <col min="41" max="41" width="3.625" style="2" customWidth="1"/>
    <col min="42" max="42" width="5.125" style="2" customWidth="1"/>
    <col min="43" max="43" width="14.125" style="2" customWidth="1"/>
    <col min="44" max="44" width="15.125" style="2" customWidth="1"/>
    <col min="45" max="45" width="13.625" style="2" customWidth="1"/>
    <col min="46" max="46" width="13.625" style="125" customWidth="1"/>
    <col min="47" max="47" width="10.625" style="2" customWidth="1"/>
    <col min="48" max="16384" width="9.00390625" style="2" customWidth="1"/>
  </cols>
  <sheetData>
    <row r="1" spans="1:46" ht="19.5">
      <c r="A1" s="99" t="s">
        <v>320</v>
      </c>
      <c r="B1" s="99"/>
      <c r="C1" s="99"/>
      <c r="D1" s="1257"/>
      <c r="E1" s="1257"/>
      <c r="F1" s="840"/>
      <c r="G1" s="99"/>
      <c r="H1" s="99"/>
      <c r="I1" s="99"/>
      <c r="J1" s="1911" t="s">
        <v>547</v>
      </c>
      <c r="K1" s="1911"/>
      <c r="L1" s="1911"/>
      <c r="M1" s="1911"/>
      <c r="N1" s="1911"/>
      <c r="O1" s="1911"/>
      <c r="P1" s="1911"/>
      <c r="Q1" s="1911"/>
      <c r="R1" s="1911"/>
      <c r="S1" s="1911"/>
      <c r="T1" s="1911"/>
      <c r="U1" s="101"/>
      <c r="V1" s="100"/>
      <c r="W1" s="101"/>
      <c r="X1" s="101"/>
      <c r="Y1" s="230"/>
      <c r="Z1" s="103"/>
      <c r="AA1" s="102"/>
      <c r="AB1" s="100"/>
      <c r="AC1" s="101"/>
      <c r="AD1" s="101"/>
      <c r="AE1" s="230"/>
      <c r="AF1" s="1453" t="str">
        <f>Jan!AF1</f>
        <v> 8 AUGUST 2017 (Version 15)</v>
      </c>
      <c r="AG1" s="102"/>
      <c r="AH1" s="103"/>
      <c r="AI1" s="99"/>
      <c r="AJ1" s="101"/>
      <c r="AK1" s="230"/>
      <c r="AL1" s="99"/>
      <c r="AM1" s="101"/>
      <c r="AN1" s="102"/>
      <c r="AO1" s="99"/>
      <c r="AP1" s="99"/>
      <c r="AQ1" s="99"/>
      <c r="AR1" s="99"/>
      <c r="AS1" s="183" t="s">
        <v>347</v>
      </c>
      <c r="AT1" s="1020">
        <v>2017</v>
      </c>
    </row>
    <row r="2" spans="1:44" ht="13.5" thickBot="1">
      <c r="A2" s="1"/>
      <c r="V2" s="1935"/>
      <c r="W2" s="1935"/>
      <c r="X2" s="1935"/>
      <c r="Y2" s="126"/>
      <c r="AE2" s="126"/>
      <c r="AF2" s="31"/>
      <c r="AG2" s="6"/>
      <c r="AH2" s="6"/>
      <c r="AI2" s="6"/>
      <c r="AJ2" s="6"/>
      <c r="AQ2" s="125"/>
      <c r="AR2" s="125"/>
    </row>
    <row r="3" spans="1:47" ht="15" customHeight="1" thickTop="1">
      <c r="A3" s="422"/>
      <c r="B3" s="423"/>
      <c r="C3" s="424"/>
      <c r="D3" s="425"/>
      <c r="E3" s="425"/>
      <c r="F3" s="1928" t="s">
        <v>96</v>
      </c>
      <c r="G3" s="1928"/>
      <c r="H3" s="1928"/>
      <c r="I3" s="1928"/>
      <c r="J3" s="1929"/>
      <c r="K3" s="426"/>
      <c r="L3" s="769"/>
      <c r="M3" s="1928" t="s">
        <v>97</v>
      </c>
      <c r="N3" s="1928"/>
      <c r="O3" s="1928"/>
      <c r="P3" s="1928"/>
      <c r="Q3" s="1929"/>
      <c r="R3" s="426"/>
      <c r="S3" s="769"/>
      <c r="T3" s="1928" t="s">
        <v>98</v>
      </c>
      <c r="U3" s="1928"/>
      <c r="V3" s="1928"/>
      <c r="W3" s="1928"/>
      <c r="X3" s="1929"/>
      <c r="Y3" s="426"/>
      <c r="Z3" s="1928" t="s">
        <v>99</v>
      </c>
      <c r="AA3" s="1928"/>
      <c r="AB3" s="1928"/>
      <c r="AC3" s="1928"/>
      <c r="AD3" s="1929"/>
      <c r="AE3" s="426"/>
      <c r="AF3" s="1930" t="s">
        <v>282</v>
      </c>
      <c r="AG3" s="1928"/>
      <c r="AH3" s="1928"/>
      <c r="AI3" s="1928"/>
      <c r="AJ3" s="1931"/>
      <c r="AK3" s="426"/>
      <c r="AL3" s="1934" t="s">
        <v>5</v>
      </c>
      <c r="AM3" s="1934"/>
      <c r="AN3" s="1934"/>
      <c r="AO3" s="1934"/>
      <c r="AP3" s="1934"/>
      <c r="AQ3" s="1932" t="s">
        <v>284</v>
      </c>
      <c r="AR3" s="1933"/>
      <c r="AS3" s="427" t="s">
        <v>345</v>
      </c>
      <c r="AT3" s="428" t="s">
        <v>352</v>
      </c>
      <c r="AU3" s="429" t="s">
        <v>346</v>
      </c>
    </row>
    <row r="4" spans="1:47" ht="13.5" thickBot="1">
      <c r="A4" s="430" t="s">
        <v>100</v>
      </c>
      <c r="B4" s="431" t="s">
        <v>101</v>
      </c>
      <c r="C4" s="432" t="s">
        <v>102</v>
      </c>
      <c r="D4" s="431"/>
      <c r="E4" s="431"/>
      <c r="F4" s="739" t="s">
        <v>103</v>
      </c>
      <c r="G4" s="433" t="s">
        <v>104</v>
      </c>
      <c r="H4" s="433" t="s">
        <v>105</v>
      </c>
      <c r="I4" s="431" t="s">
        <v>107</v>
      </c>
      <c r="J4" s="432" t="s">
        <v>106</v>
      </c>
      <c r="K4" s="1050"/>
      <c r="L4" s="1050"/>
      <c r="M4" s="739" t="s">
        <v>103</v>
      </c>
      <c r="N4" s="433" t="s">
        <v>104</v>
      </c>
      <c r="O4" s="433" t="s">
        <v>105</v>
      </c>
      <c r="P4" s="431" t="s">
        <v>107</v>
      </c>
      <c r="Q4" s="432" t="s">
        <v>106</v>
      </c>
      <c r="R4" s="431"/>
      <c r="S4" s="431"/>
      <c r="T4" s="1531" t="s">
        <v>103</v>
      </c>
      <c r="U4" s="433" t="s">
        <v>104</v>
      </c>
      <c r="V4" s="434" t="s">
        <v>105</v>
      </c>
      <c r="W4" s="434" t="s">
        <v>107</v>
      </c>
      <c r="X4" s="435" t="s">
        <v>106</v>
      </c>
      <c r="Y4" s="431"/>
      <c r="Z4" s="739" t="s">
        <v>103</v>
      </c>
      <c r="AA4" s="433" t="s">
        <v>104</v>
      </c>
      <c r="AB4" s="433" t="s">
        <v>105</v>
      </c>
      <c r="AC4" s="433" t="s">
        <v>107</v>
      </c>
      <c r="AD4" s="436" t="s">
        <v>106</v>
      </c>
      <c r="AE4" s="431"/>
      <c r="AF4" s="739" t="s">
        <v>103</v>
      </c>
      <c r="AG4" s="433" t="s">
        <v>104</v>
      </c>
      <c r="AH4" s="437" t="s">
        <v>105</v>
      </c>
      <c r="AI4" s="433" t="s">
        <v>107</v>
      </c>
      <c r="AJ4" s="438" t="s">
        <v>106</v>
      </c>
      <c r="AK4" s="431"/>
      <c r="AL4" s="739" t="s">
        <v>103</v>
      </c>
      <c r="AM4" s="433" t="s">
        <v>104</v>
      </c>
      <c r="AN4" s="433" t="s">
        <v>105</v>
      </c>
      <c r="AO4" s="433" t="s">
        <v>107</v>
      </c>
      <c r="AP4" s="431" t="s">
        <v>106</v>
      </c>
      <c r="AQ4" s="439" t="s">
        <v>103</v>
      </c>
      <c r="AR4" s="435" t="s">
        <v>103</v>
      </c>
      <c r="AS4" s="440" t="s">
        <v>103</v>
      </c>
      <c r="AT4" s="441" t="s">
        <v>103</v>
      </c>
      <c r="AU4" s="442" t="s">
        <v>103</v>
      </c>
    </row>
    <row r="5" spans="1:47" s="3" customFormat="1" ht="13.5" thickTop="1">
      <c r="A5" s="28"/>
      <c r="B5" s="600">
        <v>1</v>
      </c>
      <c r="C5" s="1700" t="s">
        <v>112</v>
      </c>
      <c r="D5" s="1046" t="s">
        <v>112</v>
      </c>
      <c r="E5" s="1046"/>
      <c r="F5" s="599" t="s">
        <v>124</v>
      </c>
      <c r="G5" s="15"/>
      <c r="H5" s="11"/>
      <c r="I5" s="6"/>
      <c r="J5" s="53"/>
      <c r="K5" s="126"/>
      <c r="L5" s="126"/>
      <c r="M5" s="31"/>
      <c r="N5" s="10"/>
      <c r="O5" s="11"/>
      <c r="P5" s="6"/>
      <c r="Q5" s="53"/>
      <c r="R5" s="126"/>
      <c r="S5" s="126"/>
      <c r="T5" s="31"/>
      <c r="U5" s="10"/>
      <c r="V5" s="269"/>
      <c r="W5" s="270"/>
      <c r="X5" s="271"/>
      <c r="Y5" s="126"/>
      <c r="Z5" s="31"/>
      <c r="AA5" s="10"/>
      <c r="AB5" s="11"/>
      <c r="AC5" s="11"/>
      <c r="AD5" s="53"/>
      <c r="AE5" s="126"/>
      <c r="AF5" s="255"/>
      <c r="AG5" s="13"/>
      <c r="AH5" s="13"/>
      <c r="AI5" s="11"/>
      <c r="AJ5" s="74"/>
      <c r="AK5" s="126"/>
      <c r="AL5" s="118"/>
      <c r="AM5" s="10"/>
      <c r="AN5" s="11"/>
      <c r="AO5" s="11"/>
      <c r="AP5" s="6"/>
      <c r="AQ5" s="301"/>
      <c r="AR5" s="302"/>
      <c r="AS5" s="177"/>
      <c r="AT5" s="353"/>
      <c r="AU5" s="12"/>
    </row>
    <row r="6" spans="1:47" s="3" customFormat="1" ht="12.75">
      <c r="A6" s="28" t="s">
        <v>326</v>
      </c>
      <c r="B6" s="395"/>
      <c r="C6" s="292"/>
      <c r="D6" s="1021"/>
      <c r="E6" s="126"/>
      <c r="F6" s="388"/>
      <c r="G6" s="15"/>
      <c r="H6" s="11"/>
      <c r="I6" s="6"/>
      <c r="J6" s="53"/>
      <c r="K6" s="126"/>
      <c r="L6" s="126"/>
      <c r="M6" s="31"/>
      <c r="N6" s="10"/>
      <c r="O6" s="11"/>
      <c r="P6" s="6"/>
      <c r="Q6" s="53"/>
      <c r="R6" s="126"/>
      <c r="S6" s="126"/>
      <c r="T6" s="31"/>
      <c r="U6" s="10"/>
      <c r="V6" s="269"/>
      <c r="W6" s="270"/>
      <c r="X6" s="271"/>
      <c r="Y6" s="126"/>
      <c r="Z6" s="31"/>
      <c r="AA6" s="10"/>
      <c r="AB6" s="11"/>
      <c r="AC6" s="11"/>
      <c r="AD6" s="53"/>
      <c r="AE6" s="126"/>
      <c r="AF6" s="255"/>
      <c r="AG6" s="13"/>
      <c r="AH6" s="13"/>
      <c r="AI6" s="11"/>
      <c r="AJ6" s="74"/>
      <c r="AK6" s="126"/>
      <c r="AL6" s="118"/>
      <c r="AM6" s="10"/>
      <c r="AN6" s="11"/>
      <c r="AO6" s="11"/>
      <c r="AP6" s="6"/>
      <c r="AQ6" s="293"/>
      <c r="AR6" s="294"/>
      <c r="AS6" s="50"/>
      <c r="AT6" s="349"/>
      <c r="AU6" s="12"/>
    </row>
    <row r="7" spans="1:47" s="18" customFormat="1" ht="13.5" thickBot="1">
      <c r="A7" s="28"/>
      <c r="B7" s="866"/>
      <c r="C7" s="869"/>
      <c r="D7" s="1022"/>
      <c r="E7" s="1023"/>
      <c r="F7" s="1115"/>
      <c r="G7" s="30"/>
      <c r="H7" s="19"/>
      <c r="J7" s="56"/>
      <c r="K7" s="127"/>
      <c r="L7" s="127"/>
      <c r="M7" s="384"/>
      <c r="N7" s="17"/>
      <c r="O7" s="19"/>
      <c r="Q7" s="56"/>
      <c r="R7" s="127"/>
      <c r="S7" s="127"/>
      <c r="T7" s="384"/>
      <c r="U7" s="17"/>
      <c r="V7" s="272"/>
      <c r="W7" s="273"/>
      <c r="X7" s="274"/>
      <c r="Y7" s="127"/>
      <c r="Z7" s="384"/>
      <c r="AA7" s="17"/>
      <c r="AB7" s="19"/>
      <c r="AC7" s="19"/>
      <c r="AD7" s="56"/>
      <c r="AE7" s="127"/>
      <c r="AF7" s="597"/>
      <c r="AG7" s="21"/>
      <c r="AH7" s="21"/>
      <c r="AI7" s="19"/>
      <c r="AJ7" s="199"/>
      <c r="AK7" s="127"/>
      <c r="AL7" s="384"/>
      <c r="AM7" s="17"/>
      <c r="AN7" s="19"/>
      <c r="AO7" s="19"/>
      <c r="AQ7" s="295"/>
      <c r="AR7" s="296"/>
      <c r="AS7" s="51"/>
      <c r="AT7" s="350"/>
      <c r="AU7" s="20"/>
    </row>
    <row r="8" spans="1:47" s="3" customFormat="1" ht="13.5" thickTop="1">
      <c r="A8" s="28"/>
      <c r="B8" s="600">
        <v>2</v>
      </c>
      <c r="C8" s="601" t="s">
        <v>115</v>
      </c>
      <c r="D8" s="126"/>
      <c r="E8" s="126"/>
      <c r="F8" s="31"/>
      <c r="G8" s="10"/>
      <c r="H8" s="11"/>
      <c r="I8" s="6"/>
      <c r="J8" s="53"/>
      <c r="K8" s="126"/>
      <c r="L8" s="126"/>
      <c r="M8" s="31"/>
      <c r="N8" s="10"/>
      <c r="O8" s="11"/>
      <c r="P8" s="6"/>
      <c r="Q8" s="53"/>
      <c r="R8" s="126" t="s">
        <v>115</v>
      </c>
      <c r="S8" s="126"/>
      <c r="T8" s="31" t="s">
        <v>371</v>
      </c>
      <c r="U8" s="10"/>
      <c r="V8" s="269"/>
      <c r="W8" s="270"/>
      <c r="X8" s="271"/>
      <c r="Y8" s="126"/>
      <c r="Z8" s="31"/>
      <c r="AA8" s="10"/>
      <c r="AB8" s="11"/>
      <c r="AC8" s="11"/>
      <c r="AD8" s="53"/>
      <c r="AE8" s="126"/>
      <c r="AF8" s="255"/>
      <c r="AG8" s="13"/>
      <c r="AH8" s="13"/>
      <c r="AI8" s="11"/>
      <c r="AJ8" s="74"/>
      <c r="AK8" s="126"/>
      <c r="AL8" s="118"/>
      <c r="AM8" s="10"/>
      <c r="AN8" s="11"/>
      <c r="AO8" s="11"/>
      <c r="AP8" s="6"/>
      <c r="AQ8" s="293"/>
      <c r="AR8" s="294"/>
      <c r="AS8" s="50"/>
      <c r="AT8" s="349"/>
      <c r="AU8" s="12"/>
    </row>
    <row r="9" spans="1:47" s="3" customFormat="1" ht="12.75">
      <c r="A9" s="28"/>
      <c r="B9" s="395"/>
      <c r="C9" s="601"/>
      <c r="D9" s="126"/>
      <c r="E9" s="126"/>
      <c r="F9" s="31"/>
      <c r="G9" s="10"/>
      <c r="H9" s="11"/>
      <c r="I9" s="6"/>
      <c r="J9" s="53"/>
      <c r="K9" s="126"/>
      <c r="L9" s="126"/>
      <c r="M9" s="31"/>
      <c r="N9" s="10"/>
      <c r="O9" s="11"/>
      <c r="P9" s="6"/>
      <c r="Q9" s="53"/>
      <c r="R9" s="126"/>
      <c r="S9" s="126"/>
      <c r="T9" s="31"/>
      <c r="U9" s="10"/>
      <c r="V9" s="269"/>
      <c r="W9" s="270"/>
      <c r="X9" s="271"/>
      <c r="Y9" s="126"/>
      <c r="Z9" s="31"/>
      <c r="AA9" s="10"/>
      <c r="AB9" s="11"/>
      <c r="AC9" s="11"/>
      <c r="AD9" s="53"/>
      <c r="AE9" s="126"/>
      <c r="AF9" s="255"/>
      <c r="AG9" s="13"/>
      <c r="AH9" s="13"/>
      <c r="AI9" s="11"/>
      <c r="AJ9" s="74"/>
      <c r="AK9" s="126"/>
      <c r="AL9" s="118"/>
      <c r="AM9" s="10"/>
      <c r="AN9" s="11"/>
      <c r="AO9" s="11"/>
      <c r="AP9" s="6"/>
      <c r="AQ9" s="293"/>
      <c r="AR9" s="294"/>
      <c r="AS9" s="50"/>
      <c r="AT9" s="349"/>
      <c r="AU9" s="12"/>
    </row>
    <row r="10" spans="1:47" s="18" customFormat="1" ht="12.75">
      <c r="A10" s="28"/>
      <c r="B10" s="866"/>
      <c r="C10" s="948"/>
      <c r="D10" s="127"/>
      <c r="E10" s="127"/>
      <c r="F10" s="384"/>
      <c r="G10" s="17"/>
      <c r="H10" s="19"/>
      <c r="J10" s="56"/>
      <c r="K10" s="127"/>
      <c r="L10" s="127"/>
      <c r="M10" s="384"/>
      <c r="N10" s="17"/>
      <c r="O10" s="19"/>
      <c r="Q10" s="56"/>
      <c r="R10" s="127"/>
      <c r="S10" s="127"/>
      <c r="T10" s="384"/>
      <c r="U10" s="17"/>
      <c r="V10" s="272"/>
      <c r="W10" s="273"/>
      <c r="X10" s="274"/>
      <c r="Y10" s="127"/>
      <c r="Z10" s="384"/>
      <c r="AA10" s="17"/>
      <c r="AB10" s="19"/>
      <c r="AC10" s="19"/>
      <c r="AD10" s="56"/>
      <c r="AE10" s="127"/>
      <c r="AF10" s="597"/>
      <c r="AG10" s="21"/>
      <c r="AH10" s="21"/>
      <c r="AI10" s="19"/>
      <c r="AJ10" s="199"/>
      <c r="AK10" s="127"/>
      <c r="AL10" s="384"/>
      <c r="AM10" s="17"/>
      <c r="AN10" s="19"/>
      <c r="AO10" s="19"/>
      <c r="AQ10" s="295"/>
      <c r="AR10" s="296"/>
      <c r="AS10" s="51"/>
      <c r="AT10" s="350"/>
      <c r="AU10" s="20"/>
    </row>
    <row r="11" spans="1:47" s="3" customFormat="1" ht="12.75">
      <c r="A11" s="28"/>
      <c r="B11" s="600">
        <v>3</v>
      </c>
      <c r="C11" s="601" t="s">
        <v>117</v>
      </c>
      <c r="D11" s="126" t="s">
        <v>117</v>
      </c>
      <c r="E11" s="126" t="s">
        <v>486</v>
      </c>
      <c r="F11" s="784" t="s">
        <v>465</v>
      </c>
      <c r="G11" s="10"/>
      <c r="H11" s="11"/>
      <c r="I11" s="6"/>
      <c r="J11" s="271"/>
      <c r="K11" s="126"/>
      <c r="L11" s="126"/>
      <c r="M11" s="31"/>
      <c r="N11" s="10"/>
      <c r="O11" s="11"/>
      <c r="P11" s="6"/>
      <c r="Q11" s="53"/>
      <c r="R11" s="126"/>
      <c r="S11" s="126"/>
      <c r="T11" s="31"/>
      <c r="U11" s="10"/>
      <c r="V11" s="269"/>
      <c r="W11" s="270"/>
      <c r="X11" s="271"/>
      <c r="Y11" s="126" t="s">
        <v>117</v>
      </c>
      <c r="Z11" s="31" t="s">
        <v>479</v>
      </c>
      <c r="AA11" s="672" t="s">
        <v>44</v>
      </c>
      <c r="AB11" s="673" t="s">
        <v>386</v>
      </c>
      <c r="AC11" s="673">
        <v>14</v>
      </c>
      <c r="AD11" s="683">
        <v>150</v>
      </c>
      <c r="AE11" s="126"/>
      <c r="AF11" s="255"/>
      <c r="AG11" s="13"/>
      <c r="AH11" s="13"/>
      <c r="AI11" s="11"/>
      <c r="AJ11" s="74"/>
      <c r="AK11" s="126"/>
      <c r="AL11" s="118"/>
      <c r="AM11" s="10"/>
      <c r="AN11" s="11"/>
      <c r="AO11" s="11"/>
      <c r="AP11" s="6"/>
      <c r="AQ11" s="293"/>
      <c r="AR11" s="294"/>
      <c r="AS11" s="50"/>
      <c r="AT11" s="349"/>
      <c r="AU11" s="12" t="s">
        <v>419</v>
      </c>
    </row>
    <row r="12" spans="1:47" s="3" customFormat="1" ht="12.75">
      <c r="A12" s="28"/>
      <c r="B12" s="395"/>
      <c r="C12" s="601"/>
      <c r="D12" s="126"/>
      <c r="E12" s="126"/>
      <c r="F12" s="785" t="s">
        <v>242</v>
      </c>
      <c r="G12" s="10"/>
      <c r="H12" s="11"/>
      <c r="I12" s="6"/>
      <c r="J12" s="53"/>
      <c r="K12" s="126"/>
      <c r="L12" s="126"/>
      <c r="M12" s="31"/>
      <c r="N12" s="10"/>
      <c r="O12" s="11"/>
      <c r="P12" s="6"/>
      <c r="Q12" s="53"/>
      <c r="R12" s="126"/>
      <c r="S12" s="126"/>
      <c r="T12" s="31"/>
      <c r="U12" s="10"/>
      <c r="V12" s="269"/>
      <c r="W12" s="270"/>
      <c r="X12" s="271"/>
      <c r="Y12" s="126"/>
      <c r="Z12" s="31"/>
      <c r="AA12" s="10"/>
      <c r="AB12" s="11"/>
      <c r="AC12" s="11"/>
      <c r="AD12" s="53"/>
      <c r="AE12" s="126"/>
      <c r="AF12" s="255"/>
      <c r="AG12" s="13"/>
      <c r="AH12" s="13"/>
      <c r="AI12" s="11"/>
      <c r="AJ12" s="74"/>
      <c r="AK12" s="126"/>
      <c r="AL12" s="118"/>
      <c r="AM12" s="10"/>
      <c r="AN12" s="11"/>
      <c r="AO12" s="11"/>
      <c r="AP12" s="50"/>
      <c r="AQ12" s="293"/>
      <c r="AR12" s="294"/>
      <c r="AS12" s="50"/>
      <c r="AT12" s="349"/>
      <c r="AU12" s="12"/>
    </row>
    <row r="13" spans="1:47" s="18" customFormat="1" ht="13.5" thickBot="1">
      <c r="A13" s="28"/>
      <c r="B13" s="866"/>
      <c r="C13" s="948"/>
      <c r="D13" s="127"/>
      <c r="E13" s="127"/>
      <c r="F13" s="384"/>
      <c r="G13" s="17"/>
      <c r="H13" s="19"/>
      <c r="J13" s="56"/>
      <c r="K13" s="126"/>
      <c r="L13" s="126"/>
      <c r="M13" s="31"/>
      <c r="N13" s="17"/>
      <c r="O13" s="19"/>
      <c r="Q13" s="56"/>
      <c r="R13" s="127"/>
      <c r="S13" s="127"/>
      <c r="T13" s="384"/>
      <c r="U13" s="17"/>
      <c r="V13" s="272"/>
      <c r="W13" s="273"/>
      <c r="X13" s="274"/>
      <c r="Y13" s="127"/>
      <c r="Z13" s="384"/>
      <c r="AA13" s="17"/>
      <c r="AB13" s="19"/>
      <c r="AC13" s="19"/>
      <c r="AD13" s="56"/>
      <c r="AE13" s="127"/>
      <c r="AF13" s="597"/>
      <c r="AG13" s="21"/>
      <c r="AH13" s="21"/>
      <c r="AI13" s="19"/>
      <c r="AJ13" s="199"/>
      <c r="AK13" s="127"/>
      <c r="AL13" s="384"/>
      <c r="AM13" s="17"/>
      <c r="AN13" s="19"/>
      <c r="AO13" s="19"/>
      <c r="AQ13" s="295"/>
      <c r="AR13" s="296"/>
      <c r="AS13" s="51"/>
      <c r="AT13" s="350"/>
      <c r="AU13" s="20"/>
    </row>
    <row r="14" spans="1:47" s="6" customFormat="1" ht="13.5" thickTop="1">
      <c r="A14" s="28"/>
      <c r="B14" s="600">
        <v>4</v>
      </c>
      <c r="C14" s="601" t="s">
        <v>119</v>
      </c>
      <c r="D14" s="126"/>
      <c r="E14" s="126"/>
      <c r="F14" s="31"/>
      <c r="G14" s="10"/>
      <c r="H14" s="11"/>
      <c r="J14" s="9"/>
      <c r="K14" s="1045" t="s">
        <v>119</v>
      </c>
      <c r="L14" s="1046"/>
      <c r="M14" s="387" t="s">
        <v>432</v>
      </c>
      <c r="N14" s="1054"/>
      <c r="O14" s="613"/>
      <c r="P14" s="614"/>
      <c r="Q14" s="615"/>
      <c r="R14" s="126" t="s">
        <v>119</v>
      </c>
      <c r="S14" s="126"/>
      <c r="T14" s="31" t="s">
        <v>295</v>
      </c>
      <c r="U14" s="689" t="s">
        <v>230</v>
      </c>
      <c r="V14" s="682"/>
      <c r="W14" s="673"/>
      <c r="X14" s="1075"/>
      <c r="Y14" s="126"/>
      <c r="Z14" s="31"/>
      <c r="AA14" s="10"/>
      <c r="AB14" s="11"/>
      <c r="AC14" s="11"/>
      <c r="AD14" s="53"/>
      <c r="AE14" s="126"/>
      <c r="AF14" s="255"/>
      <c r="AG14" s="13"/>
      <c r="AH14" s="13"/>
      <c r="AI14" s="11"/>
      <c r="AJ14" s="74"/>
      <c r="AK14" s="126"/>
      <c r="AL14" s="31"/>
      <c r="AM14" s="10"/>
      <c r="AN14" s="11"/>
      <c r="AO14" s="11"/>
      <c r="AQ14" s="293"/>
      <c r="AR14" s="294"/>
      <c r="AS14" s="50"/>
      <c r="AT14" s="349"/>
      <c r="AU14" s="12" t="s">
        <v>2</v>
      </c>
    </row>
    <row r="15" spans="1:47" s="6" customFormat="1" ht="12.75">
      <c r="A15" s="28"/>
      <c r="B15" s="395"/>
      <c r="C15" s="601"/>
      <c r="D15" s="126"/>
      <c r="E15" s="126"/>
      <c r="F15" s="31"/>
      <c r="G15" s="10"/>
      <c r="H15" s="11"/>
      <c r="J15" s="9"/>
      <c r="K15" s="1021"/>
      <c r="L15" s="126"/>
      <c r="M15" s="388"/>
      <c r="N15" s="1054"/>
      <c r="O15" s="613"/>
      <c r="P15" s="614"/>
      <c r="Q15" s="615"/>
      <c r="R15" s="126"/>
      <c r="S15" s="126"/>
      <c r="T15" s="31"/>
      <c r="U15" s="689" t="s">
        <v>420</v>
      </c>
      <c r="V15" s="682"/>
      <c r="W15" s="673"/>
      <c r="X15" s="1075"/>
      <c r="Y15" s="126"/>
      <c r="Z15" s="31"/>
      <c r="AA15" s="10"/>
      <c r="AB15" s="11"/>
      <c r="AC15" s="11"/>
      <c r="AD15" s="53"/>
      <c r="AE15" s="126"/>
      <c r="AF15" s="255"/>
      <c r="AG15" s="13"/>
      <c r="AH15" s="13"/>
      <c r="AI15" s="11"/>
      <c r="AJ15" s="74"/>
      <c r="AK15" s="126"/>
      <c r="AL15" s="31"/>
      <c r="AM15" s="10"/>
      <c r="AN15" s="11"/>
      <c r="AO15" s="11"/>
      <c r="AQ15" s="293"/>
      <c r="AR15" s="294"/>
      <c r="AS15" s="50"/>
      <c r="AT15" s="349"/>
      <c r="AU15" s="12"/>
    </row>
    <row r="16" spans="1:47" s="6" customFormat="1" ht="12.75">
      <c r="A16" s="28"/>
      <c r="B16" s="395"/>
      <c r="C16" s="601"/>
      <c r="D16" s="126"/>
      <c r="E16" s="126"/>
      <c r="F16" s="31"/>
      <c r="G16" s="10"/>
      <c r="H16" s="11"/>
      <c r="J16" s="9"/>
      <c r="K16" s="1021"/>
      <c r="L16" s="126"/>
      <c r="M16" s="388"/>
      <c r="N16" s="1055"/>
      <c r="O16" s="710"/>
      <c r="P16" s="713"/>
      <c r="Q16" s="711"/>
      <c r="R16" s="126"/>
      <c r="S16" s="126"/>
      <c r="T16" s="31"/>
      <c r="U16" s="689" t="s">
        <v>128</v>
      </c>
      <c r="V16" s="682" t="s">
        <v>121</v>
      </c>
      <c r="W16" s="673">
        <v>16</v>
      </c>
      <c r="X16" s="1075">
        <v>1000</v>
      </c>
      <c r="Y16" s="126"/>
      <c r="Z16" s="31"/>
      <c r="AA16" s="10"/>
      <c r="AB16" s="11"/>
      <c r="AC16" s="11"/>
      <c r="AD16" s="53"/>
      <c r="AE16" s="126"/>
      <c r="AF16" s="255"/>
      <c r="AG16" s="13"/>
      <c r="AH16" s="13"/>
      <c r="AI16" s="11"/>
      <c r="AJ16" s="74"/>
      <c r="AK16" s="126"/>
      <c r="AL16" s="31"/>
      <c r="AM16" s="10"/>
      <c r="AN16" s="11"/>
      <c r="AO16" s="11"/>
      <c r="AQ16" s="67"/>
      <c r="AR16" s="294"/>
      <c r="AS16" s="50"/>
      <c r="AT16" s="349"/>
      <c r="AU16" s="12"/>
    </row>
    <row r="17" spans="1:47" s="6" customFormat="1" ht="12.75">
      <c r="A17" s="28"/>
      <c r="B17" s="395"/>
      <c r="C17" s="601"/>
      <c r="D17" s="126"/>
      <c r="E17" s="126"/>
      <c r="F17" s="31"/>
      <c r="G17" s="10"/>
      <c r="H17" s="11"/>
      <c r="J17" s="9"/>
      <c r="K17" s="1021"/>
      <c r="L17" s="126"/>
      <c r="M17" s="388"/>
      <c r="N17" s="1055"/>
      <c r="O17" s="710"/>
      <c r="P17" s="713"/>
      <c r="Q17" s="711"/>
      <c r="R17" s="126"/>
      <c r="S17" s="126"/>
      <c r="T17" s="31"/>
      <c r="U17" s="690" t="s">
        <v>445</v>
      </c>
      <c r="V17" s="682"/>
      <c r="W17" s="673"/>
      <c r="X17" s="1075"/>
      <c r="Y17" s="126"/>
      <c r="Z17" s="31"/>
      <c r="AA17" s="10"/>
      <c r="AB17" s="11"/>
      <c r="AC17" s="11"/>
      <c r="AD17" s="53"/>
      <c r="AE17" s="126"/>
      <c r="AF17" s="255"/>
      <c r="AG17" s="13"/>
      <c r="AH17" s="13"/>
      <c r="AI17" s="11"/>
      <c r="AJ17" s="74"/>
      <c r="AK17" s="126"/>
      <c r="AL17" s="31"/>
      <c r="AM17" s="10"/>
      <c r="AN17" s="11"/>
      <c r="AO17" s="11"/>
      <c r="AQ17" s="293"/>
      <c r="AR17" s="294"/>
      <c r="AS17" s="50"/>
      <c r="AT17" s="349"/>
      <c r="AU17" s="12"/>
    </row>
    <row r="18" spans="1:47" s="6" customFormat="1" ht="12.75">
      <c r="A18" s="28"/>
      <c r="B18" s="395"/>
      <c r="C18" s="601"/>
      <c r="D18" s="126"/>
      <c r="E18" s="126"/>
      <c r="F18" s="31"/>
      <c r="G18" s="10"/>
      <c r="H18" s="11"/>
      <c r="J18" s="9"/>
      <c r="K18" s="1021"/>
      <c r="L18" s="126"/>
      <c r="M18" s="388"/>
      <c r="N18" s="15"/>
      <c r="O18" s="11"/>
      <c r="Q18" s="53"/>
      <c r="R18" s="126"/>
      <c r="S18" s="126"/>
      <c r="T18" s="31"/>
      <c r="U18" s="690" t="s">
        <v>266</v>
      </c>
      <c r="V18" s="682"/>
      <c r="W18" s="673"/>
      <c r="X18" s="1065"/>
      <c r="Y18" s="126"/>
      <c r="Z18" s="31"/>
      <c r="AA18" s="10"/>
      <c r="AB18" s="11"/>
      <c r="AC18" s="11"/>
      <c r="AD18" s="53"/>
      <c r="AE18" s="126"/>
      <c r="AF18" s="255"/>
      <c r="AG18" s="13"/>
      <c r="AH18" s="13"/>
      <c r="AI18" s="11"/>
      <c r="AJ18" s="74"/>
      <c r="AK18" s="126"/>
      <c r="AL18" s="31"/>
      <c r="AM18" s="10"/>
      <c r="AN18" s="11"/>
      <c r="AO18" s="11"/>
      <c r="AQ18" s="293"/>
      <c r="AR18" s="294"/>
      <c r="AS18" s="50"/>
      <c r="AT18" s="349"/>
      <c r="AU18" s="12"/>
    </row>
    <row r="19" spans="1:47" s="6" customFormat="1" ht="12.75">
      <c r="A19" s="28"/>
      <c r="B19" s="395"/>
      <c r="C19" s="601"/>
      <c r="D19" s="126"/>
      <c r="E19" s="126"/>
      <c r="F19" s="31"/>
      <c r="G19" s="10"/>
      <c r="H19" s="11"/>
      <c r="J19" s="9"/>
      <c r="K19" s="1021"/>
      <c r="L19" s="126"/>
      <c r="M19" s="388"/>
      <c r="N19" s="15"/>
      <c r="O19" s="11"/>
      <c r="Q19" s="53"/>
      <c r="R19" s="126"/>
      <c r="S19" s="126"/>
      <c r="T19" s="31"/>
      <c r="U19" s="690" t="s">
        <v>128</v>
      </c>
      <c r="V19" s="688" t="s">
        <v>121</v>
      </c>
      <c r="W19" s="679">
        <v>16</v>
      </c>
      <c r="X19" s="1066">
        <v>500</v>
      </c>
      <c r="Y19" s="126"/>
      <c r="Z19" s="31"/>
      <c r="AA19" s="10"/>
      <c r="AB19" s="11"/>
      <c r="AC19" s="11"/>
      <c r="AD19" s="53"/>
      <c r="AE19" s="126"/>
      <c r="AF19" s="255"/>
      <c r="AG19" s="13"/>
      <c r="AH19" s="13"/>
      <c r="AI19" s="11"/>
      <c r="AJ19" s="74"/>
      <c r="AK19" s="126"/>
      <c r="AL19" s="31"/>
      <c r="AM19" s="10"/>
      <c r="AN19" s="11"/>
      <c r="AO19" s="11"/>
      <c r="AQ19" s="293"/>
      <c r="AR19" s="294"/>
      <c r="AS19" s="50"/>
      <c r="AT19" s="349"/>
      <c r="AU19" s="12"/>
    </row>
    <row r="20" spans="1:47" s="6" customFormat="1" ht="12.75">
      <c r="A20" s="28"/>
      <c r="B20" s="395"/>
      <c r="C20" s="601"/>
      <c r="D20" s="126"/>
      <c r="E20" s="126"/>
      <c r="F20" s="31"/>
      <c r="G20" s="10"/>
      <c r="H20" s="11"/>
      <c r="J20" s="9"/>
      <c r="K20" s="1021"/>
      <c r="L20" s="126"/>
      <c r="M20" s="388"/>
      <c r="N20" s="15"/>
      <c r="O20" s="11"/>
      <c r="Q20" s="53"/>
      <c r="R20" s="126"/>
      <c r="S20" s="126"/>
      <c r="T20" s="31"/>
      <c r="U20" s="616" t="s">
        <v>141</v>
      </c>
      <c r="V20" s="618" t="s">
        <v>121</v>
      </c>
      <c r="W20" s="617">
        <v>14</v>
      </c>
      <c r="X20" s="1070">
        <v>400</v>
      </c>
      <c r="Y20" s="126"/>
      <c r="Z20" s="31"/>
      <c r="AA20" s="10"/>
      <c r="AB20" s="11"/>
      <c r="AC20" s="11"/>
      <c r="AD20" s="53"/>
      <c r="AE20" s="126"/>
      <c r="AF20" s="255"/>
      <c r="AG20" s="13"/>
      <c r="AH20" s="13"/>
      <c r="AI20" s="11"/>
      <c r="AJ20" s="74"/>
      <c r="AK20" s="126"/>
      <c r="AL20" s="31"/>
      <c r="AM20" s="10"/>
      <c r="AN20" s="11"/>
      <c r="AO20" s="11"/>
      <c r="AQ20" s="293"/>
      <c r="AR20" s="294"/>
      <c r="AS20" s="50"/>
      <c r="AT20" s="349"/>
      <c r="AU20" s="12"/>
    </row>
    <row r="21" spans="1:47" s="6" customFormat="1" ht="12.75">
      <c r="A21" s="28"/>
      <c r="B21" s="395"/>
      <c r="C21" s="601"/>
      <c r="D21" s="126"/>
      <c r="E21" s="126"/>
      <c r="F21" s="31"/>
      <c r="G21" s="10"/>
      <c r="H21" s="11"/>
      <c r="J21" s="9"/>
      <c r="K21" s="1021"/>
      <c r="L21" s="126"/>
      <c r="M21" s="388"/>
      <c r="N21" s="15"/>
      <c r="O21" s="11"/>
      <c r="Q21" s="53"/>
      <c r="R21" s="126"/>
      <c r="S21" s="126"/>
      <c r="T21" s="31"/>
      <c r="U21" s="612" t="s">
        <v>131</v>
      </c>
      <c r="V21" s="618"/>
      <c r="W21" s="617"/>
      <c r="X21" s="1070"/>
      <c r="Y21" s="126"/>
      <c r="Z21" s="31"/>
      <c r="AA21" s="10"/>
      <c r="AB21" s="11"/>
      <c r="AC21" s="11"/>
      <c r="AD21" s="53"/>
      <c r="AE21" s="126"/>
      <c r="AF21" s="255"/>
      <c r="AG21" s="13"/>
      <c r="AH21" s="13"/>
      <c r="AI21" s="11"/>
      <c r="AJ21" s="74"/>
      <c r="AK21" s="126"/>
      <c r="AL21" s="31"/>
      <c r="AM21" s="10"/>
      <c r="AN21" s="11"/>
      <c r="AO21" s="11"/>
      <c r="AQ21" s="293"/>
      <c r="AR21" s="294"/>
      <c r="AS21" s="50"/>
      <c r="AT21" s="349"/>
      <c r="AU21" s="12"/>
    </row>
    <row r="22" spans="1:47" s="6" customFormat="1" ht="12.75">
      <c r="A22" s="28"/>
      <c r="B22" s="395"/>
      <c r="C22" s="601"/>
      <c r="D22" s="126"/>
      <c r="E22" s="126"/>
      <c r="F22" s="31"/>
      <c r="G22" s="10"/>
      <c r="H22" s="11"/>
      <c r="J22" s="9"/>
      <c r="K22" s="1021"/>
      <c r="L22" s="126"/>
      <c r="M22" s="388"/>
      <c r="N22" s="15"/>
      <c r="O22" s="11"/>
      <c r="Q22" s="53"/>
      <c r="R22" s="126"/>
      <c r="S22" s="126"/>
      <c r="T22" s="31"/>
      <c r="U22" s="612" t="s">
        <v>129</v>
      </c>
      <c r="V22" s="614" t="s">
        <v>110</v>
      </c>
      <c r="W22" s="613">
        <v>16</v>
      </c>
      <c r="X22" s="615">
        <v>250</v>
      </c>
      <c r="Y22" s="126"/>
      <c r="Z22" s="31"/>
      <c r="AA22" s="10"/>
      <c r="AB22" s="11"/>
      <c r="AC22" s="11"/>
      <c r="AD22" s="53"/>
      <c r="AE22" s="126"/>
      <c r="AF22" s="255"/>
      <c r="AG22" s="13"/>
      <c r="AH22" s="13"/>
      <c r="AI22" s="11"/>
      <c r="AJ22" s="74"/>
      <c r="AK22" s="126"/>
      <c r="AL22" s="31"/>
      <c r="AM22" s="10"/>
      <c r="AN22" s="11"/>
      <c r="AO22" s="11"/>
      <c r="AQ22" s="293"/>
      <c r="AR22" s="294"/>
      <c r="AS22" s="50"/>
      <c r="AT22" s="349"/>
      <c r="AU22" s="12"/>
    </row>
    <row r="23" spans="1:47" s="18" customFormat="1" ht="13.5" thickBot="1">
      <c r="A23" s="28"/>
      <c r="B23" s="866"/>
      <c r="C23" s="948"/>
      <c r="D23" s="127"/>
      <c r="E23" s="127"/>
      <c r="F23" s="384"/>
      <c r="G23" s="17"/>
      <c r="H23" s="19"/>
      <c r="J23" s="16"/>
      <c r="K23" s="1022"/>
      <c r="L23" s="1023"/>
      <c r="M23" s="1115"/>
      <c r="N23" s="30"/>
      <c r="O23" s="19"/>
      <c r="Q23" s="56"/>
      <c r="R23" s="127"/>
      <c r="S23" s="127"/>
      <c r="T23" s="597"/>
      <c r="U23" s="634" t="s">
        <v>355</v>
      </c>
      <c r="V23" s="635" t="s">
        <v>386</v>
      </c>
      <c r="W23" s="636">
        <v>24</v>
      </c>
      <c r="X23" s="637">
        <v>150</v>
      </c>
      <c r="Y23" s="127"/>
      <c r="Z23" s="384"/>
      <c r="AA23" s="17"/>
      <c r="AB23" s="19"/>
      <c r="AC23" s="19"/>
      <c r="AD23" s="56"/>
      <c r="AE23" s="127"/>
      <c r="AF23" s="597"/>
      <c r="AG23" s="21"/>
      <c r="AH23" s="21"/>
      <c r="AI23" s="19"/>
      <c r="AJ23" s="199"/>
      <c r="AK23" s="127"/>
      <c r="AL23" s="384"/>
      <c r="AM23" s="17"/>
      <c r="AN23" s="19"/>
      <c r="AO23" s="19"/>
      <c r="AQ23" s="295"/>
      <c r="AR23" s="296"/>
      <c r="AS23" s="51"/>
      <c r="AT23" s="350"/>
      <c r="AU23" s="20"/>
    </row>
    <row r="24" spans="1:47" s="3" customFormat="1" ht="13.5" thickTop="1">
      <c r="A24" s="28"/>
      <c r="B24" s="600">
        <v>5</v>
      </c>
      <c r="C24" s="601" t="s">
        <v>123</v>
      </c>
      <c r="D24" s="126" t="s">
        <v>123</v>
      </c>
      <c r="E24" s="126"/>
      <c r="F24" s="391" t="s">
        <v>465</v>
      </c>
      <c r="G24" s="10"/>
      <c r="H24" s="11"/>
      <c r="I24" s="6"/>
      <c r="J24" s="53"/>
      <c r="K24" s="126"/>
      <c r="L24" s="126"/>
      <c r="M24" s="31"/>
      <c r="N24" s="10"/>
      <c r="O24" s="11"/>
      <c r="P24" s="6"/>
      <c r="Q24" s="53"/>
      <c r="R24" s="126"/>
      <c r="S24" s="126"/>
      <c r="T24" s="31"/>
      <c r="U24" s="10"/>
      <c r="V24" s="269"/>
      <c r="W24" s="270"/>
      <c r="X24" s="271"/>
      <c r="Y24" s="126"/>
      <c r="Z24" s="31"/>
      <c r="AA24" s="10"/>
      <c r="AB24" s="11"/>
      <c r="AC24" s="11"/>
      <c r="AD24" s="53"/>
      <c r="AE24" s="126"/>
      <c r="AF24" s="255"/>
      <c r="AG24" s="13"/>
      <c r="AH24" s="13"/>
      <c r="AI24" s="11"/>
      <c r="AJ24" s="74"/>
      <c r="AK24" s="126"/>
      <c r="AL24" s="31"/>
      <c r="AM24" s="10"/>
      <c r="AN24" s="11"/>
      <c r="AO24" s="11"/>
      <c r="AP24" s="6"/>
      <c r="AQ24" s="293"/>
      <c r="AR24" s="294"/>
      <c r="AS24" s="50"/>
      <c r="AT24" s="349"/>
      <c r="AU24" s="12"/>
    </row>
    <row r="25" spans="1:47" s="3" customFormat="1" ht="12.75">
      <c r="A25" s="28"/>
      <c r="B25" s="395"/>
      <c r="C25" s="601"/>
      <c r="D25" s="126"/>
      <c r="E25" s="126"/>
      <c r="F25" s="31" t="s">
        <v>241</v>
      </c>
      <c r="G25" s="10"/>
      <c r="H25" s="11"/>
      <c r="I25" s="6"/>
      <c r="J25" s="53"/>
      <c r="K25" s="126"/>
      <c r="L25" s="126"/>
      <c r="M25" s="31"/>
      <c r="N25" s="10"/>
      <c r="O25" s="11"/>
      <c r="P25" s="6"/>
      <c r="Q25" s="53"/>
      <c r="R25" s="126"/>
      <c r="S25" s="126"/>
      <c r="T25" s="31"/>
      <c r="U25" s="10"/>
      <c r="V25" s="269"/>
      <c r="W25" s="270"/>
      <c r="X25" s="271"/>
      <c r="Y25" s="126"/>
      <c r="Z25" s="31"/>
      <c r="AA25" s="10"/>
      <c r="AB25" s="11"/>
      <c r="AC25" s="11"/>
      <c r="AD25" s="53"/>
      <c r="AE25" s="126"/>
      <c r="AF25" s="255"/>
      <c r="AG25" s="13"/>
      <c r="AH25" s="13"/>
      <c r="AI25" s="11"/>
      <c r="AJ25" s="74"/>
      <c r="AK25" s="126"/>
      <c r="AL25" s="31"/>
      <c r="AM25" s="10"/>
      <c r="AN25" s="11"/>
      <c r="AO25" s="11"/>
      <c r="AP25" s="50"/>
      <c r="AQ25" s="293"/>
      <c r="AR25" s="294"/>
      <c r="AS25" s="50"/>
      <c r="AT25" s="349"/>
      <c r="AU25" s="12"/>
    </row>
    <row r="26" spans="1:47" s="3" customFormat="1" ht="13.5" thickBot="1">
      <c r="A26" s="8"/>
      <c r="B26" s="907"/>
      <c r="C26" s="949"/>
      <c r="D26" s="128"/>
      <c r="E26" s="128"/>
      <c r="F26" s="385"/>
      <c r="G26" s="78"/>
      <c r="H26" s="79"/>
      <c r="I26" s="77"/>
      <c r="J26" s="76"/>
      <c r="K26" s="128"/>
      <c r="L26" s="128"/>
      <c r="M26" s="385"/>
      <c r="N26" s="78"/>
      <c r="O26" s="79"/>
      <c r="P26" s="77"/>
      <c r="Q26" s="76"/>
      <c r="R26" s="128"/>
      <c r="S26" s="128"/>
      <c r="T26" s="385"/>
      <c r="U26" s="78"/>
      <c r="V26" s="275"/>
      <c r="W26" s="276"/>
      <c r="X26" s="277"/>
      <c r="Y26" s="128"/>
      <c r="Z26" s="385"/>
      <c r="AA26" s="78"/>
      <c r="AB26" s="79"/>
      <c r="AC26" s="79"/>
      <c r="AD26" s="76"/>
      <c r="AE26" s="128"/>
      <c r="AF26" s="598"/>
      <c r="AG26" s="81"/>
      <c r="AH26" s="81"/>
      <c r="AI26" s="79"/>
      <c r="AJ26" s="200"/>
      <c r="AK26" s="128"/>
      <c r="AL26" s="385"/>
      <c r="AM26" s="78"/>
      <c r="AN26" s="79"/>
      <c r="AO26" s="79"/>
      <c r="AP26" s="80"/>
      <c r="AQ26" s="297"/>
      <c r="AR26" s="298"/>
      <c r="AS26" s="80"/>
      <c r="AT26" s="351"/>
      <c r="AU26" s="84"/>
    </row>
    <row r="27" spans="1:47" s="3" customFormat="1" ht="13.5" thickTop="1">
      <c r="A27" s="8"/>
      <c r="B27" s="600">
        <v>6</v>
      </c>
      <c r="C27" s="601" t="s">
        <v>126</v>
      </c>
      <c r="D27" s="126"/>
      <c r="E27" s="126"/>
      <c r="F27" s="31"/>
      <c r="G27" s="10"/>
      <c r="H27" s="11"/>
      <c r="I27" s="6"/>
      <c r="J27" s="53"/>
      <c r="K27" s="126"/>
      <c r="L27" s="126"/>
      <c r="M27" s="31"/>
      <c r="N27" s="10"/>
      <c r="O27" s="11"/>
      <c r="P27" s="6"/>
      <c r="Q27" s="53"/>
      <c r="R27" s="126"/>
      <c r="S27" s="126"/>
      <c r="T27" s="224"/>
      <c r="U27" s="10"/>
      <c r="V27" s="269"/>
      <c r="W27" s="270"/>
      <c r="X27" s="271"/>
      <c r="Y27" s="1045" t="s">
        <v>126</v>
      </c>
      <c r="Z27" s="1116" t="s">
        <v>478</v>
      </c>
      <c r="AA27" s="10"/>
      <c r="AB27" s="11"/>
      <c r="AC27" s="11"/>
      <c r="AD27" s="53"/>
      <c r="AE27" s="126"/>
      <c r="AF27" s="255"/>
      <c r="AG27" s="13"/>
      <c r="AH27" s="13"/>
      <c r="AI27" s="11"/>
      <c r="AJ27" s="74"/>
      <c r="AK27" s="126"/>
      <c r="AL27" s="31"/>
      <c r="AM27" s="10"/>
      <c r="AN27" s="11"/>
      <c r="AO27" s="11"/>
      <c r="AP27" s="62"/>
      <c r="AQ27" s="299"/>
      <c r="AR27" s="300"/>
      <c r="AS27" s="54"/>
      <c r="AT27" s="352"/>
      <c r="AU27" s="172"/>
    </row>
    <row r="28" spans="1:47" s="3" customFormat="1" ht="12.75">
      <c r="A28" s="28"/>
      <c r="B28" s="395"/>
      <c r="C28" s="601"/>
      <c r="D28" s="126"/>
      <c r="E28" s="126"/>
      <c r="F28" s="31"/>
      <c r="G28" s="10"/>
      <c r="H28" s="11"/>
      <c r="I28" s="6"/>
      <c r="J28" s="53"/>
      <c r="K28" s="126"/>
      <c r="L28" s="126"/>
      <c r="M28" s="31"/>
      <c r="N28" s="10"/>
      <c r="O28" s="11"/>
      <c r="P28" s="6"/>
      <c r="Q28" s="53"/>
      <c r="R28" s="126"/>
      <c r="S28" s="126"/>
      <c r="T28" s="31"/>
      <c r="U28" s="10"/>
      <c r="V28" s="269"/>
      <c r="W28" s="270"/>
      <c r="X28" s="271"/>
      <c r="Y28" s="126"/>
      <c r="Z28" s="31"/>
      <c r="AA28" s="10"/>
      <c r="AB28" s="11"/>
      <c r="AC28" s="11"/>
      <c r="AD28" s="53"/>
      <c r="AE28" s="126"/>
      <c r="AF28" s="255"/>
      <c r="AG28" s="13"/>
      <c r="AH28" s="13"/>
      <c r="AI28" s="11"/>
      <c r="AJ28" s="74"/>
      <c r="AK28" s="126"/>
      <c r="AL28" s="31"/>
      <c r="AM28" s="10"/>
      <c r="AN28" s="11"/>
      <c r="AO28" s="11"/>
      <c r="AP28" s="62"/>
      <c r="AQ28" s="299"/>
      <c r="AR28" s="300"/>
      <c r="AS28" s="54"/>
      <c r="AT28" s="352"/>
      <c r="AU28" s="172"/>
    </row>
    <row r="29" spans="1:47" s="18" customFormat="1" ht="12.75">
      <c r="A29" s="28"/>
      <c r="B29" s="866"/>
      <c r="C29" s="948"/>
      <c r="D29" s="127"/>
      <c r="E29" s="127"/>
      <c r="F29" s="384"/>
      <c r="G29" s="17"/>
      <c r="H29" s="19"/>
      <c r="J29" s="56"/>
      <c r="K29" s="127"/>
      <c r="L29" s="127"/>
      <c r="M29" s="384"/>
      <c r="N29" s="17"/>
      <c r="O29" s="19"/>
      <c r="Q29" s="56"/>
      <c r="R29" s="127"/>
      <c r="S29" s="127"/>
      <c r="T29" s="384"/>
      <c r="U29" s="17"/>
      <c r="V29" s="272"/>
      <c r="W29" s="273"/>
      <c r="X29" s="274"/>
      <c r="Y29" s="127"/>
      <c r="Z29" s="384"/>
      <c r="AA29" s="17"/>
      <c r="AB29" s="19"/>
      <c r="AC29" s="19"/>
      <c r="AD29" s="56"/>
      <c r="AE29" s="127"/>
      <c r="AF29" s="597"/>
      <c r="AG29" s="21"/>
      <c r="AH29" s="21"/>
      <c r="AI29" s="19"/>
      <c r="AJ29" s="199"/>
      <c r="AK29" s="127"/>
      <c r="AL29" s="384"/>
      <c r="AM29" s="17"/>
      <c r="AN29" s="19"/>
      <c r="AO29" s="19"/>
      <c r="AQ29" s="295"/>
      <c r="AR29" s="296"/>
      <c r="AS29" s="51"/>
      <c r="AT29" s="350"/>
      <c r="AU29" s="20"/>
    </row>
    <row r="30" spans="1:47" s="3" customFormat="1" ht="12.75">
      <c r="A30" s="28"/>
      <c r="B30" s="395">
        <v>7</v>
      </c>
      <c r="C30" s="601" t="s">
        <v>109</v>
      </c>
      <c r="D30" s="126"/>
      <c r="E30" s="126"/>
      <c r="F30" s="31"/>
      <c r="G30" s="10"/>
      <c r="H30" s="11"/>
      <c r="I30" s="6"/>
      <c r="J30" s="53"/>
      <c r="K30" s="126"/>
      <c r="L30" s="126"/>
      <c r="M30" s="31"/>
      <c r="N30" s="10"/>
      <c r="O30" s="11"/>
      <c r="P30" s="6"/>
      <c r="Q30" s="53"/>
      <c r="R30" s="126" t="s">
        <v>109</v>
      </c>
      <c r="S30" s="126"/>
      <c r="T30" s="117" t="s">
        <v>294</v>
      </c>
      <c r="U30" s="159"/>
      <c r="V30" s="284"/>
      <c r="W30" s="285"/>
      <c r="X30" s="286"/>
      <c r="Y30" s="126"/>
      <c r="Z30" s="31"/>
      <c r="AA30" s="10"/>
      <c r="AB30" s="11"/>
      <c r="AC30" s="11"/>
      <c r="AD30" s="53"/>
      <c r="AE30" s="126"/>
      <c r="AF30" s="255"/>
      <c r="AG30" s="13"/>
      <c r="AH30" s="13"/>
      <c r="AI30" s="11"/>
      <c r="AJ30" s="74"/>
      <c r="AK30" s="126"/>
      <c r="AL30" s="118"/>
      <c r="AM30" s="10"/>
      <c r="AN30" s="11"/>
      <c r="AO30" s="11"/>
      <c r="AP30" s="6"/>
      <c r="AQ30" s="293"/>
      <c r="AR30" s="294"/>
      <c r="AS30" s="177"/>
      <c r="AT30" s="302"/>
      <c r="AU30" s="12"/>
    </row>
    <row r="31" spans="1:47" s="3" customFormat="1" ht="12.75">
      <c r="A31" s="28"/>
      <c r="B31" s="395"/>
      <c r="C31" s="601"/>
      <c r="D31" s="126"/>
      <c r="E31" s="126"/>
      <c r="F31" s="31"/>
      <c r="G31" s="10"/>
      <c r="H31" s="11"/>
      <c r="I31" s="6"/>
      <c r="J31" s="53"/>
      <c r="K31" s="126"/>
      <c r="L31" s="126"/>
      <c r="M31" s="31"/>
      <c r="N31" s="10"/>
      <c r="O31" s="11"/>
      <c r="P31" s="6"/>
      <c r="Q31" s="53"/>
      <c r="R31" s="126"/>
      <c r="S31" s="126"/>
      <c r="T31" s="117"/>
      <c r="U31" s="159"/>
      <c r="V31" s="284"/>
      <c r="W31" s="285"/>
      <c r="X31" s="286"/>
      <c r="Y31" s="126"/>
      <c r="Z31" s="31"/>
      <c r="AA31" s="10"/>
      <c r="AB31" s="11"/>
      <c r="AC31" s="11"/>
      <c r="AD31" s="53"/>
      <c r="AE31" s="126"/>
      <c r="AF31" s="255"/>
      <c r="AG31" s="13"/>
      <c r="AH31" s="13"/>
      <c r="AI31" s="11"/>
      <c r="AJ31" s="74"/>
      <c r="AK31" s="126"/>
      <c r="AL31" s="118"/>
      <c r="AM31" s="10"/>
      <c r="AN31" s="11"/>
      <c r="AO31" s="11"/>
      <c r="AP31" s="6"/>
      <c r="AQ31" s="293"/>
      <c r="AR31" s="294"/>
      <c r="AS31" s="50"/>
      <c r="AT31" s="294"/>
      <c r="AU31" s="12"/>
    </row>
    <row r="32" spans="1:47" s="3" customFormat="1" ht="12.75">
      <c r="A32" s="28"/>
      <c r="B32" s="866"/>
      <c r="C32" s="948"/>
      <c r="D32" s="127"/>
      <c r="E32" s="127"/>
      <c r="F32" s="384"/>
      <c r="G32" s="17"/>
      <c r="H32" s="19"/>
      <c r="I32" s="18"/>
      <c r="J32" s="56"/>
      <c r="K32" s="127"/>
      <c r="L32" s="127"/>
      <c r="M32" s="384"/>
      <c r="N32" s="17"/>
      <c r="O32" s="19"/>
      <c r="P32" s="18"/>
      <c r="Q32" s="56"/>
      <c r="R32" s="127"/>
      <c r="S32" s="127"/>
      <c r="T32" s="384"/>
      <c r="U32" s="160"/>
      <c r="V32" s="287"/>
      <c r="W32" s="288"/>
      <c r="X32" s="289"/>
      <c r="Y32" s="127"/>
      <c r="Z32" s="384"/>
      <c r="AA32" s="17"/>
      <c r="AB32" s="19"/>
      <c r="AC32" s="19"/>
      <c r="AD32" s="56"/>
      <c r="AE32" s="127"/>
      <c r="AF32" s="597"/>
      <c r="AG32" s="21"/>
      <c r="AH32" s="21"/>
      <c r="AI32" s="19"/>
      <c r="AJ32" s="199"/>
      <c r="AK32" s="127"/>
      <c r="AL32" s="384"/>
      <c r="AM32" s="17"/>
      <c r="AN32" s="19"/>
      <c r="AO32" s="19"/>
      <c r="AP32" s="18"/>
      <c r="AQ32" s="295"/>
      <c r="AR32" s="296"/>
      <c r="AS32" s="51"/>
      <c r="AT32" s="296"/>
      <c r="AU32" s="20"/>
    </row>
    <row r="33" spans="1:47" s="3" customFormat="1" ht="12.75">
      <c r="A33" s="28"/>
      <c r="B33" s="395">
        <v>8</v>
      </c>
      <c r="C33" s="601" t="s">
        <v>112</v>
      </c>
      <c r="D33" s="126" t="s">
        <v>112</v>
      </c>
      <c r="E33" s="126"/>
      <c r="F33" s="599" t="s">
        <v>124</v>
      </c>
      <c r="G33" s="10"/>
      <c r="H33" s="11"/>
      <c r="I33" s="6"/>
      <c r="J33" s="53"/>
      <c r="K33" s="126"/>
      <c r="L33" s="126"/>
      <c r="M33" s="31"/>
      <c r="N33" s="10"/>
      <c r="O33" s="11"/>
      <c r="P33" s="6"/>
      <c r="Q33" s="53"/>
      <c r="R33" s="126"/>
      <c r="S33" s="126"/>
      <c r="T33" s="224"/>
      <c r="U33" s="10"/>
      <c r="V33" s="269"/>
      <c r="W33" s="270"/>
      <c r="X33" s="271"/>
      <c r="Y33" s="126"/>
      <c r="Z33" s="31"/>
      <c r="AA33" s="10"/>
      <c r="AB33" s="11"/>
      <c r="AC33" s="11"/>
      <c r="AD33" s="53"/>
      <c r="AE33" s="126"/>
      <c r="AF33" s="255"/>
      <c r="AG33" s="13"/>
      <c r="AH33" s="13"/>
      <c r="AI33" s="11"/>
      <c r="AJ33" s="74"/>
      <c r="AK33" s="126"/>
      <c r="AL33" s="118"/>
      <c r="AM33" s="10"/>
      <c r="AN33" s="11"/>
      <c r="AO33" s="11"/>
      <c r="AP33" s="6"/>
      <c r="AQ33" s="293"/>
      <c r="AR33" s="294"/>
      <c r="AS33" s="63"/>
      <c r="AT33" s="349"/>
      <c r="AU33" s="12"/>
    </row>
    <row r="34" spans="1:47" s="3" customFormat="1" ht="12.75">
      <c r="A34" s="28"/>
      <c r="B34" s="395"/>
      <c r="C34" s="601"/>
      <c r="D34" s="126"/>
      <c r="E34" s="126"/>
      <c r="F34" s="388"/>
      <c r="G34" s="10"/>
      <c r="H34" s="11"/>
      <c r="I34" s="6"/>
      <c r="J34" s="53"/>
      <c r="K34" s="126"/>
      <c r="L34" s="126"/>
      <c r="M34" s="31"/>
      <c r="N34" s="10"/>
      <c r="O34" s="11"/>
      <c r="P34" s="6"/>
      <c r="Q34" s="53"/>
      <c r="R34" s="126"/>
      <c r="S34" s="126"/>
      <c r="T34" s="31"/>
      <c r="U34" s="10"/>
      <c r="V34" s="269"/>
      <c r="W34" s="270"/>
      <c r="X34" s="271"/>
      <c r="Y34" s="126"/>
      <c r="Z34" s="31"/>
      <c r="AA34" s="10"/>
      <c r="AB34" s="11"/>
      <c r="AC34" s="11"/>
      <c r="AD34" s="53"/>
      <c r="AE34" s="126"/>
      <c r="AF34" s="255"/>
      <c r="AG34" s="13"/>
      <c r="AH34" s="13"/>
      <c r="AI34" s="11"/>
      <c r="AJ34" s="74"/>
      <c r="AK34" s="126"/>
      <c r="AL34" s="118"/>
      <c r="AM34" s="10"/>
      <c r="AN34" s="11"/>
      <c r="AO34" s="11"/>
      <c r="AP34" s="6"/>
      <c r="AQ34" s="293"/>
      <c r="AR34" s="294"/>
      <c r="AS34" s="50"/>
      <c r="AT34" s="349"/>
      <c r="AU34" s="12"/>
    </row>
    <row r="35" spans="1:47" s="18" customFormat="1" ht="12.75">
      <c r="A35" s="28"/>
      <c r="B35" s="866"/>
      <c r="C35" s="948"/>
      <c r="D35" s="127"/>
      <c r="E35" s="127"/>
      <c r="F35" s="384"/>
      <c r="G35" s="17"/>
      <c r="H35" s="19"/>
      <c r="J35" s="56"/>
      <c r="K35" s="127"/>
      <c r="L35" s="127"/>
      <c r="M35" s="384"/>
      <c r="N35" s="17"/>
      <c r="O35" s="19"/>
      <c r="Q35" s="56"/>
      <c r="R35" s="127"/>
      <c r="S35" s="127"/>
      <c r="T35" s="384"/>
      <c r="U35" s="17"/>
      <c r="V35" s="272"/>
      <c r="W35" s="273"/>
      <c r="X35" s="274"/>
      <c r="Y35" s="127"/>
      <c r="Z35" s="384"/>
      <c r="AA35" s="17"/>
      <c r="AB35" s="19"/>
      <c r="AC35" s="19"/>
      <c r="AD35" s="56"/>
      <c r="AE35" s="127"/>
      <c r="AF35" s="597"/>
      <c r="AG35" s="21"/>
      <c r="AH35" s="21"/>
      <c r="AI35" s="19"/>
      <c r="AJ35" s="199"/>
      <c r="AK35" s="127"/>
      <c r="AL35" s="384"/>
      <c r="AM35" s="17"/>
      <c r="AN35" s="19"/>
      <c r="AO35" s="19"/>
      <c r="AQ35" s="295"/>
      <c r="AR35" s="296"/>
      <c r="AS35" s="51"/>
      <c r="AT35" s="350"/>
      <c r="AU35" s="20"/>
    </row>
    <row r="36" spans="1:47" s="3" customFormat="1" ht="12.75">
      <c r="A36" s="28"/>
      <c r="B36" s="395">
        <v>9</v>
      </c>
      <c r="C36" s="601" t="s">
        <v>115</v>
      </c>
      <c r="D36" s="126"/>
      <c r="E36" s="126"/>
      <c r="F36" s="31"/>
      <c r="G36" s="10"/>
      <c r="H36" s="11"/>
      <c r="I36" s="6"/>
      <c r="J36" s="53"/>
      <c r="K36" s="126"/>
      <c r="L36" s="126"/>
      <c r="M36" s="31"/>
      <c r="N36" s="10"/>
      <c r="O36" s="11"/>
      <c r="P36" s="6"/>
      <c r="Q36" s="53"/>
      <c r="R36" s="126" t="s">
        <v>115</v>
      </c>
      <c r="S36" s="126"/>
      <c r="T36" s="31" t="s">
        <v>371</v>
      </c>
      <c r="U36" s="32"/>
      <c r="V36" s="269"/>
      <c r="W36" s="270"/>
      <c r="X36" s="271"/>
      <c r="Y36" s="126"/>
      <c r="Z36" s="31"/>
      <c r="AA36" s="10"/>
      <c r="AB36" s="11"/>
      <c r="AC36" s="11"/>
      <c r="AD36" s="53"/>
      <c r="AE36" s="126"/>
      <c r="AF36" s="255"/>
      <c r="AG36" s="13"/>
      <c r="AH36" s="13"/>
      <c r="AI36" s="11"/>
      <c r="AJ36" s="74"/>
      <c r="AK36" s="126"/>
      <c r="AL36" s="118"/>
      <c r="AM36" s="10"/>
      <c r="AN36" s="11"/>
      <c r="AO36" s="11"/>
      <c r="AP36" s="6"/>
      <c r="AQ36" s="293"/>
      <c r="AR36" s="294"/>
      <c r="AS36" s="50"/>
      <c r="AT36" s="349"/>
      <c r="AU36" s="12"/>
    </row>
    <row r="37" spans="1:47" s="3" customFormat="1" ht="12.75">
      <c r="A37" s="28"/>
      <c r="B37" s="395"/>
      <c r="C37" s="601"/>
      <c r="D37" s="126"/>
      <c r="E37" s="126"/>
      <c r="F37" s="31"/>
      <c r="G37" s="10"/>
      <c r="H37" s="11"/>
      <c r="I37" s="6"/>
      <c r="J37" s="53"/>
      <c r="K37" s="126"/>
      <c r="L37" s="126"/>
      <c r="M37" s="31"/>
      <c r="N37" s="10"/>
      <c r="O37" s="11"/>
      <c r="P37" s="6"/>
      <c r="Q37" s="53"/>
      <c r="R37" s="126"/>
      <c r="S37" s="126"/>
      <c r="T37" s="31"/>
      <c r="U37" s="32"/>
      <c r="V37" s="269"/>
      <c r="W37" s="270"/>
      <c r="X37" s="271"/>
      <c r="Y37" s="126"/>
      <c r="Z37" s="31"/>
      <c r="AA37" s="10"/>
      <c r="AB37" s="11"/>
      <c r="AC37" s="11"/>
      <c r="AD37" s="53"/>
      <c r="AE37" s="126"/>
      <c r="AF37" s="255"/>
      <c r="AG37" s="13"/>
      <c r="AH37" s="13"/>
      <c r="AI37" s="11"/>
      <c r="AJ37" s="74"/>
      <c r="AK37" s="126"/>
      <c r="AL37" s="118"/>
      <c r="AM37" s="10"/>
      <c r="AN37" s="11"/>
      <c r="AO37" s="11"/>
      <c r="AP37" s="6"/>
      <c r="AQ37" s="293"/>
      <c r="AR37" s="294"/>
      <c r="AS37" s="50"/>
      <c r="AT37" s="349"/>
      <c r="AU37" s="12"/>
    </row>
    <row r="38" spans="1:47" s="18" customFormat="1" ht="12.75">
      <c r="A38" s="28"/>
      <c r="B38" s="866"/>
      <c r="C38" s="948"/>
      <c r="D38" s="127"/>
      <c r="E38" s="127"/>
      <c r="F38" s="384"/>
      <c r="G38" s="17"/>
      <c r="H38" s="19"/>
      <c r="J38" s="56"/>
      <c r="K38" s="127"/>
      <c r="L38" s="127"/>
      <c r="M38" s="384"/>
      <c r="N38" s="17"/>
      <c r="O38" s="19"/>
      <c r="Q38" s="56"/>
      <c r="R38" s="127"/>
      <c r="S38" s="127"/>
      <c r="T38" s="384"/>
      <c r="U38" s="17"/>
      <c r="V38" s="278"/>
      <c r="W38" s="273"/>
      <c r="X38" s="274"/>
      <c r="Y38" s="127"/>
      <c r="Z38" s="384"/>
      <c r="AA38" s="17"/>
      <c r="AB38" s="19"/>
      <c r="AC38" s="19"/>
      <c r="AD38" s="56"/>
      <c r="AE38" s="127"/>
      <c r="AF38" s="597"/>
      <c r="AG38" s="21"/>
      <c r="AH38" s="21"/>
      <c r="AI38" s="19"/>
      <c r="AJ38" s="199"/>
      <c r="AK38" s="127"/>
      <c r="AL38" s="384"/>
      <c r="AM38" s="17"/>
      <c r="AN38" s="19"/>
      <c r="AO38" s="19"/>
      <c r="AQ38" s="295"/>
      <c r="AR38" s="296"/>
      <c r="AS38" s="51"/>
      <c r="AT38" s="350"/>
      <c r="AU38" s="20"/>
    </row>
    <row r="39" spans="1:47" s="3" customFormat="1" ht="12.75">
      <c r="A39" s="28"/>
      <c r="B39" s="395">
        <v>10</v>
      </c>
      <c r="C39" s="601" t="s">
        <v>117</v>
      </c>
      <c r="D39" s="126" t="s">
        <v>117</v>
      </c>
      <c r="E39" s="126" t="s">
        <v>486</v>
      </c>
      <c r="F39" s="784" t="s">
        <v>465</v>
      </c>
      <c r="G39" s="616"/>
      <c r="H39" s="617"/>
      <c r="I39" s="618"/>
      <c r="J39" s="619"/>
      <c r="K39" s="126"/>
      <c r="L39" s="126"/>
      <c r="M39" s="31"/>
      <c r="N39" s="10"/>
      <c r="O39" s="11"/>
      <c r="P39" s="6"/>
      <c r="Q39" s="53"/>
      <c r="R39" s="126"/>
      <c r="S39" s="126"/>
      <c r="T39" s="255"/>
      <c r="U39" s="36"/>
      <c r="V39" s="270"/>
      <c r="W39" s="270"/>
      <c r="X39" s="271"/>
      <c r="Y39" s="126" t="s">
        <v>117</v>
      </c>
      <c r="Z39" s="31" t="s">
        <v>479</v>
      </c>
      <c r="AA39" s="672" t="s">
        <v>136</v>
      </c>
      <c r="AB39" s="673"/>
      <c r="AC39" s="673"/>
      <c r="AD39" s="683"/>
      <c r="AE39" s="126"/>
      <c r="AF39" s="255"/>
      <c r="AG39" s="13"/>
      <c r="AH39" s="13"/>
      <c r="AI39" s="11"/>
      <c r="AJ39" s="74"/>
      <c r="AK39" s="126"/>
      <c r="AL39" s="118"/>
      <c r="AM39" s="10"/>
      <c r="AN39" s="11"/>
      <c r="AO39" s="11"/>
      <c r="AP39" s="6"/>
      <c r="AQ39" s="293"/>
      <c r="AR39" s="294"/>
      <c r="AS39" s="50"/>
      <c r="AT39" s="349"/>
      <c r="AU39" s="12"/>
    </row>
    <row r="40" spans="1:47" s="3" customFormat="1" ht="12.75">
      <c r="A40" s="28"/>
      <c r="B40" s="395"/>
      <c r="C40" s="601"/>
      <c r="D40" s="126"/>
      <c r="E40" s="126"/>
      <c r="F40" s="785" t="s">
        <v>242</v>
      </c>
      <c r="G40" s="10"/>
      <c r="H40" s="11"/>
      <c r="I40" s="6"/>
      <c r="J40" s="53"/>
      <c r="K40" s="126"/>
      <c r="L40" s="126"/>
      <c r="M40" s="31"/>
      <c r="N40" s="10"/>
      <c r="O40" s="11"/>
      <c r="P40" s="6"/>
      <c r="Q40" s="53"/>
      <c r="R40" s="126"/>
      <c r="S40" s="126"/>
      <c r="T40" s="31"/>
      <c r="U40" s="36"/>
      <c r="V40" s="270"/>
      <c r="W40" s="270"/>
      <c r="X40" s="271"/>
      <c r="Y40" s="126"/>
      <c r="Z40" s="31"/>
      <c r="AA40" s="672" t="s">
        <v>128</v>
      </c>
      <c r="AB40" s="673" t="s">
        <v>386</v>
      </c>
      <c r="AC40" s="673">
        <v>16</v>
      </c>
      <c r="AD40" s="683">
        <v>150</v>
      </c>
      <c r="AE40" s="126"/>
      <c r="AF40" s="255"/>
      <c r="AG40" s="13"/>
      <c r="AH40" s="13"/>
      <c r="AI40" s="11"/>
      <c r="AJ40" s="74"/>
      <c r="AK40" s="126"/>
      <c r="AL40" s="118"/>
      <c r="AM40" s="10"/>
      <c r="AN40" s="11"/>
      <c r="AO40" s="11"/>
      <c r="AP40" s="6"/>
      <c r="AQ40" s="293"/>
      <c r="AR40" s="294"/>
      <c r="AS40" s="50"/>
      <c r="AT40" s="349"/>
      <c r="AU40" s="12"/>
    </row>
    <row r="41" spans="1:47" s="18" customFormat="1" ht="12.75">
      <c r="A41" s="28"/>
      <c r="B41" s="866"/>
      <c r="C41" s="867"/>
      <c r="D41" s="127"/>
      <c r="E41" s="127"/>
      <c r="F41" s="605"/>
      <c r="G41" s="17"/>
      <c r="H41" s="19"/>
      <c r="J41" s="56"/>
      <c r="K41" s="127"/>
      <c r="L41" s="127"/>
      <c r="M41" s="384"/>
      <c r="N41" s="17"/>
      <c r="O41" s="19"/>
      <c r="Q41" s="56"/>
      <c r="R41" s="127"/>
      <c r="S41" s="127"/>
      <c r="T41" s="384"/>
      <c r="U41" s="17"/>
      <c r="V41" s="272"/>
      <c r="W41" s="273"/>
      <c r="X41" s="274"/>
      <c r="Y41" s="127"/>
      <c r="Z41" s="384"/>
      <c r="AA41" s="720"/>
      <c r="AB41" s="721"/>
      <c r="AC41" s="721"/>
      <c r="AD41" s="722"/>
      <c r="AE41" s="127"/>
      <c r="AF41" s="597"/>
      <c r="AG41" s="21"/>
      <c r="AH41" s="21"/>
      <c r="AI41" s="19"/>
      <c r="AJ41" s="69"/>
      <c r="AK41" s="127"/>
      <c r="AL41" s="384"/>
      <c r="AM41" s="17"/>
      <c r="AN41" s="19"/>
      <c r="AO41" s="19"/>
      <c r="AP41" s="51"/>
      <c r="AQ41" s="295"/>
      <c r="AR41" s="296"/>
      <c r="AS41" s="51"/>
      <c r="AT41" s="350"/>
      <c r="AU41" s="20"/>
    </row>
    <row r="42" spans="1:47" s="3" customFormat="1" ht="12.75">
      <c r="A42" s="28"/>
      <c r="B42" s="395">
        <v>11</v>
      </c>
      <c r="C42" s="381" t="s">
        <v>119</v>
      </c>
      <c r="D42" s="126"/>
      <c r="E42" s="126"/>
      <c r="F42" s="31"/>
      <c r="G42" s="10"/>
      <c r="H42" s="11"/>
      <c r="I42" s="6"/>
      <c r="J42" s="53"/>
      <c r="K42" s="126" t="s">
        <v>119</v>
      </c>
      <c r="L42" s="126"/>
      <c r="M42" s="31" t="s">
        <v>432</v>
      </c>
      <c r="N42" s="10"/>
      <c r="O42" s="11"/>
      <c r="P42" s="6"/>
      <c r="Q42" s="53"/>
      <c r="R42" s="126" t="s">
        <v>119</v>
      </c>
      <c r="S42" s="126"/>
      <c r="T42" s="31" t="s">
        <v>295</v>
      </c>
      <c r="U42" s="926" t="s">
        <v>413</v>
      </c>
      <c r="V42" s="1326"/>
      <c r="W42" s="613"/>
      <c r="X42" s="615"/>
      <c r="Y42" s="126"/>
      <c r="Z42" s="255"/>
      <c r="AA42" s="10"/>
      <c r="AB42" s="11"/>
      <c r="AC42" s="11"/>
      <c r="AD42" s="53"/>
      <c r="AE42" s="126"/>
      <c r="AF42" s="255"/>
      <c r="AG42" s="13"/>
      <c r="AH42" s="13"/>
      <c r="AI42" s="11"/>
      <c r="AJ42" s="68"/>
      <c r="AK42" s="126"/>
      <c r="AL42" s="31"/>
      <c r="AM42" s="10"/>
      <c r="AN42" s="11"/>
      <c r="AO42" s="11"/>
      <c r="AP42" s="50"/>
      <c r="AQ42" s="293"/>
      <c r="AR42" s="300"/>
      <c r="AS42" s="54"/>
      <c r="AT42" s="352"/>
      <c r="AU42" s="172" t="s">
        <v>2</v>
      </c>
    </row>
    <row r="43" spans="1:47" s="3" customFormat="1" ht="12.75">
      <c r="A43" s="28"/>
      <c r="B43" s="395"/>
      <c r="C43" s="381"/>
      <c r="D43" s="126"/>
      <c r="E43" s="126"/>
      <c r="F43" s="31"/>
      <c r="G43" s="10"/>
      <c r="H43" s="11"/>
      <c r="I43" s="6"/>
      <c r="J43" s="53"/>
      <c r="K43" s="126"/>
      <c r="L43" s="126"/>
      <c r="M43" s="31"/>
      <c r="N43" s="10"/>
      <c r="O43" s="11"/>
      <c r="P43" s="6"/>
      <c r="Q43" s="53"/>
      <c r="R43" s="126"/>
      <c r="S43" s="126"/>
      <c r="T43" s="31"/>
      <c r="U43" s="612" t="s">
        <v>438</v>
      </c>
      <c r="V43" s="1326" t="s">
        <v>386</v>
      </c>
      <c r="W43" s="613">
        <v>10</v>
      </c>
      <c r="X43" s="615">
        <v>150</v>
      </c>
      <c r="Y43" s="126"/>
      <c r="Z43" s="31"/>
      <c r="AA43" s="10"/>
      <c r="AB43" s="11"/>
      <c r="AC43" s="11"/>
      <c r="AD43" s="53"/>
      <c r="AE43" s="126"/>
      <c r="AF43" s="255"/>
      <c r="AG43" s="13"/>
      <c r="AH43" s="6"/>
      <c r="AI43" s="11"/>
      <c r="AJ43" s="68"/>
      <c r="AK43" s="126"/>
      <c r="AL43" s="31"/>
      <c r="AM43" s="10"/>
      <c r="AN43" s="11"/>
      <c r="AO43" s="11"/>
      <c r="AP43" s="50"/>
      <c r="AQ43" s="299"/>
      <c r="AR43" s="300"/>
      <c r="AS43" s="54"/>
      <c r="AT43" s="352"/>
      <c r="AU43" s="172"/>
    </row>
    <row r="44" spans="1:47" s="3" customFormat="1" ht="12.75">
      <c r="A44" s="28"/>
      <c r="B44" s="395"/>
      <c r="C44" s="381"/>
      <c r="D44" s="126"/>
      <c r="E44" s="126"/>
      <c r="F44" s="31"/>
      <c r="G44" s="10"/>
      <c r="H44" s="11"/>
      <c r="I44" s="6"/>
      <c r="J44" s="53"/>
      <c r="K44" s="126"/>
      <c r="L44" s="126"/>
      <c r="M44" s="31"/>
      <c r="N44" s="10"/>
      <c r="O44" s="11"/>
      <c r="P44" s="6"/>
      <c r="Q44" s="53"/>
      <c r="R44" s="126"/>
      <c r="S44" s="126"/>
      <c r="T44" s="31"/>
      <c r="U44" s="712" t="s">
        <v>43</v>
      </c>
      <c r="V44" s="719"/>
      <c r="W44" s="707"/>
      <c r="X44" s="708"/>
      <c r="Y44" s="126"/>
      <c r="Z44" s="31"/>
      <c r="AA44" s="10"/>
      <c r="AB44" s="11"/>
      <c r="AC44" s="11"/>
      <c r="AD44" s="53"/>
      <c r="AE44" s="126"/>
      <c r="AF44" s="255"/>
      <c r="AG44" s="13"/>
      <c r="AH44" s="6"/>
      <c r="AI44" s="11"/>
      <c r="AJ44" s="68"/>
      <c r="AK44" s="126"/>
      <c r="AL44" s="31"/>
      <c r="AM44" s="10"/>
      <c r="AN44" s="11"/>
      <c r="AO44" s="11"/>
      <c r="AP44" s="50"/>
      <c r="AQ44" s="299"/>
      <c r="AR44" s="300"/>
      <c r="AS44" s="54"/>
      <c r="AT44" s="352"/>
      <c r="AU44" s="172"/>
    </row>
    <row r="45" spans="1:47" s="3" customFormat="1" ht="12.75">
      <c r="A45" s="28"/>
      <c r="B45" s="395"/>
      <c r="C45" s="381"/>
      <c r="D45" s="126"/>
      <c r="E45" s="126"/>
      <c r="F45" s="31"/>
      <c r="G45" s="10"/>
      <c r="H45" s="11"/>
      <c r="I45" s="6"/>
      <c r="J45" s="53"/>
      <c r="K45" s="126"/>
      <c r="L45" s="126"/>
      <c r="M45" s="31"/>
      <c r="N45" s="10"/>
      <c r="O45" s="11"/>
      <c r="P45" s="6"/>
      <c r="Q45" s="53"/>
      <c r="R45" s="126"/>
      <c r="S45" s="126"/>
      <c r="T45" s="31"/>
      <c r="U45" s="712" t="s">
        <v>436</v>
      </c>
      <c r="V45" s="719" t="s">
        <v>386</v>
      </c>
      <c r="W45" s="707">
        <v>10</v>
      </c>
      <c r="X45" s="708">
        <v>150</v>
      </c>
      <c r="Y45" s="126"/>
      <c r="Z45" s="31"/>
      <c r="AA45" s="10"/>
      <c r="AB45" s="11"/>
      <c r="AC45" s="11"/>
      <c r="AD45" s="53"/>
      <c r="AE45" s="126"/>
      <c r="AF45" s="255"/>
      <c r="AG45" s="13"/>
      <c r="AH45" s="6"/>
      <c r="AI45" s="11"/>
      <c r="AJ45" s="68"/>
      <c r="AK45" s="126"/>
      <c r="AL45" s="31"/>
      <c r="AM45" s="10"/>
      <c r="AN45" s="11"/>
      <c r="AO45" s="11"/>
      <c r="AP45" s="50"/>
      <c r="AQ45" s="299"/>
      <c r="AR45" s="300"/>
      <c r="AS45" s="54"/>
      <c r="AT45" s="352"/>
      <c r="AU45" s="172"/>
    </row>
    <row r="46" spans="1:47" s="3" customFormat="1" ht="12.75">
      <c r="A46" s="28"/>
      <c r="B46" s="395"/>
      <c r="C46" s="381"/>
      <c r="D46" s="126"/>
      <c r="E46" s="126"/>
      <c r="F46" s="31"/>
      <c r="G46" s="10"/>
      <c r="H46" s="11"/>
      <c r="I46" s="6"/>
      <c r="J46" s="53"/>
      <c r="K46" s="126"/>
      <c r="L46" s="126"/>
      <c r="M46" s="31"/>
      <c r="N46" s="10"/>
      <c r="O46" s="11"/>
      <c r="P46" s="6"/>
      <c r="Q46" s="53"/>
      <c r="R46" s="126"/>
      <c r="S46" s="126"/>
      <c r="T46" s="31"/>
      <c r="U46" s="718" t="s">
        <v>412</v>
      </c>
      <c r="V46" s="713"/>
      <c r="W46" s="710"/>
      <c r="X46" s="711"/>
      <c r="Y46" s="126"/>
      <c r="Z46" s="31"/>
      <c r="AA46" s="10"/>
      <c r="AB46" s="11"/>
      <c r="AC46" s="11"/>
      <c r="AD46" s="53"/>
      <c r="AE46" s="126"/>
      <c r="AF46" s="255"/>
      <c r="AG46" s="13"/>
      <c r="AH46" s="6"/>
      <c r="AI46" s="11"/>
      <c r="AJ46" s="68"/>
      <c r="AK46" s="126"/>
      <c r="AL46" s="31"/>
      <c r="AM46" s="10"/>
      <c r="AN46" s="11"/>
      <c r="AO46" s="11"/>
      <c r="AP46" s="50"/>
      <c r="AQ46" s="299"/>
      <c r="AR46" s="300"/>
      <c r="AS46" s="54"/>
      <c r="AT46" s="352"/>
      <c r="AU46" s="172"/>
    </row>
    <row r="47" spans="1:47" s="3" customFormat="1" ht="12.75">
      <c r="A47" s="28"/>
      <c r="B47" s="395"/>
      <c r="C47" s="381"/>
      <c r="D47" s="126"/>
      <c r="E47" s="126"/>
      <c r="F47" s="31"/>
      <c r="G47" s="10"/>
      <c r="H47" s="11"/>
      <c r="I47" s="6"/>
      <c r="J47" s="53"/>
      <c r="K47" s="126"/>
      <c r="L47" s="126"/>
      <c r="M47" s="31"/>
      <c r="N47" s="10"/>
      <c r="O47" s="11"/>
      <c r="P47" s="6"/>
      <c r="Q47" s="53"/>
      <c r="R47" s="126"/>
      <c r="S47" s="126"/>
      <c r="T47" s="31"/>
      <c r="U47" s="718" t="s">
        <v>436</v>
      </c>
      <c r="V47" s="713" t="s">
        <v>386</v>
      </c>
      <c r="W47" s="710">
        <v>10</v>
      </c>
      <c r="X47" s="711">
        <v>150</v>
      </c>
      <c r="Y47" s="126"/>
      <c r="Z47" s="31"/>
      <c r="AA47" s="10"/>
      <c r="AB47" s="11"/>
      <c r="AC47" s="11"/>
      <c r="AD47" s="53"/>
      <c r="AE47" s="126"/>
      <c r="AF47" s="255"/>
      <c r="AG47" s="13"/>
      <c r="AH47" s="6"/>
      <c r="AI47" s="11"/>
      <c r="AJ47" s="68"/>
      <c r="AK47" s="126"/>
      <c r="AL47" s="31"/>
      <c r="AM47" s="10"/>
      <c r="AN47" s="11"/>
      <c r="AO47" s="11"/>
      <c r="AP47" s="50"/>
      <c r="AQ47" s="299"/>
      <c r="AR47" s="300"/>
      <c r="AS47" s="54"/>
      <c r="AT47" s="352"/>
      <c r="AU47" s="172"/>
    </row>
    <row r="48" spans="1:47" s="3" customFormat="1" ht="12.75">
      <c r="A48" s="28"/>
      <c r="B48" s="395"/>
      <c r="C48" s="381"/>
      <c r="D48" s="126"/>
      <c r="E48" s="126"/>
      <c r="F48" s="31"/>
      <c r="G48" s="10"/>
      <c r="H48" s="11"/>
      <c r="I48" s="6"/>
      <c r="J48" s="53"/>
      <c r="K48" s="126"/>
      <c r="L48" s="126"/>
      <c r="M48" s="31"/>
      <c r="N48" s="10"/>
      <c r="O48" s="11"/>
      <c r="P48" s="6"/>
      <c r="Q48" s="53"/>
      <c r="R48" s="126"/>
      <c r="S48" s="126"/>
      <c r="T48" s="31"/>
      <c r="U48" s="672" t="s">
        <v>89</v>
      </c>
      <c r="V48" s="688"/>
      <c r="W48" s="679"/>
      <c r="X48" s="1066"/>
      <c r="Y48" s="126"/>
      <c r="Z48" s="31"/>
      <c r="AA48" s="10"/>
      <c r="AB48" s="11"/>
      <c r="AC48" s="11"/>
      <c r="AD48" s="53"/>
      <c r="AE48" s="126"/>
      <c r="AF48" s="255"/>
      <c r="AG48" s="13"/>
      <c r="AH48" s="6"/>
      <c r="AI48" s="11"/>
      <c r="AJ48" s="68"/>
      <c r="AK48" s="126"/>
      <c r="AL48" s="31"/>
      <c r="AM48" s="10"/>
      <c r="AN48" s="11"/>
      <c r="AO48" s="11"/>
      <c r="AP48" s="50"/>
      <c r="AQ48" s="299"/>
      <c r="AR48" s="300"/>
      <c r="AS48" s="54"/>
      <c r="AT48" s="352"/>
      <c r="AU48" s="172"/>
    </row>
    <row r="49" spans="1:47" s="3" customFormat="1" ht="12.75">
      <c r="A49" s="28"/>
      <c r="B49" s="395"/>
      <c r="C49" s="381"/>
      <c r="D49" s="126"/>
      <c r="E49" s="126"/>
      <c r="F49" s="31"/>
      <c r="G49" s="10"/>
      <c r="H49" s="11"/>
      <c r="I49" s="6"/>
      <c r="J49" s="53"/>
      <c r="K49" s="126"/>
      <c r="L49" s="126"/>
      <c r="M49" s="31"/>
      <c r="N49" s="10"/>
      <c r="O49" s="11"/>
      <c r="P49" s="6"/>
      <c r="Q49" s="53"/>
      <c r="R49" s="126"/>
      <c r="S49" s="126"/>
      <c r="T49" s="31"/>
      <c r="U49" s="672" t="s">
        <v>54</v>
      </c>
      <c r="V49" s="682" t="s">
        <v>385</v>
      </c>
      <c r="W49" s="673">
        <v>11</v>
      </c>
      <c r="X49" s="1065">
        <v>150</v>
      </c>
      <c r="Y49" s="126"/>
      <c r="Z49" s="31"/>
      <c r="AA49" s="10"/>
      <c r="AB49" s="11"/>
      <c r="AC49" s="11"/>
      <c r="AD49" s="53"/>
      <c r="AE49" s="126"/>
      <c r="AF49" s="255"/>
      <c r="AG49" s="13"/>
      <c r="AH49" s="6"/>
      <c r="AI49" s="11"/>
      <c r="AJ49" s="68"/>
      <c r="AK49" s="126"/>
      <c r="AL49" s="31"/>
      <c r="AM49" s="10"/>
      <c r="AN49" s="11"/>
      <c r="AO49" s="11"/>
      <c r="AP49" s="50"/>
      <c r="AQ49" s="299"/>
      <c r="AR49" s="300"/>
      <c r="AS49" s="54"/>
      <c r="AT49" s="352"/>
      <c r="AU49" s="172"/>
    </row>
    <row r="50" spans="1:47" s="3" customFormat="1" ht="12.75">
      <c r="A50" s="28"/>
      <c r="B50" s="395"/>
      <c r="C50" s="381"/>
      <c r="D50" s="126"/>
      <c r="E50" s="126"/>
      <c r="F50" s="31"/>
      <c r="G50" s="10"/>
      <c r="H50" s="11"/>
      <c r="I50" s="6"/>
      <c r="J50" s="53"/>
      <c r="K50" s="126"/>
      <c r="L50" s="126"/>
      <c r="M50" s="31"/>
      <c r="N50" s="10"/>
      <c r="O50" s="11"/>
      <c r="P50" s="6"/>
      <c r="Q50" s="53"/>
      <c r="R50" s="126"/>
      <c r="S50" s="126"/>
      <c r="T50" s="31"/>
      <c r="U50" s="612" t="s">
        <v>204</v>
      </c>
      <c r="V50" s="614"/>
      <c r="W50" s="613"/>
      <c r="X50" s="615"/>
      <c r="Y50" s="126"/>
      <c r="Z50" s="31"/>
      <c r="AA50" s="10"/>
      <c r="AB50" s="11"/>
      <c r="AC50" s="11"/>
      <c r="AD50" s="53"/>
      <c r="AE50" s="126"/>
      <c r="AF50" s="255"/>
      <c r="AG50" s="13"/>
      <c r="AH50" s="6"/>
      <c r="AI50" s="11"/>
      <c r="AJ50" s="68"/>
      <c r="AK50" s="126"/>
      <c r="AL50" s="31"/>
      <c r="AM50" s="10"/>
      <c r="AN50" s="11"/>
      <c r="AO50" s="11"/>
      <c r="AP50" s="50"/>
      <c r="AQ50" s="299"/>
      <c r="AR50" s="300"/>
      <c r="AS50" s="54"/>
      <c r="AT50" s="352"/>
      <c r="AU50" s="172"/>
    </row>
    <row r="51" spans="1:47" s="3" customFormat="1" ht="12.75">
      <c r="A51" s="28"/>
      <c r="B51" s="395"/>
      <c r="C51" s="381"/>
      <c r="D51" s="126"/>
      <c r="E51" s="126"/>
      <c r="F51" s="31"/>
      <c r="G51" s="10"/>
      <c r="H51" s="11"/>
      <c r="I51" s="6"/>
      <c r="J51" s="53"/>
      <c r="K51" s="126"/>
      <c r="L51" s="126"/>
      <c r="M51" s="31"/>
      <c r="N51" s="10"/>
      <c r="O51" s="11"/>
      <c r="P51" s="6"/>
      <c r="Q51" s="53"/>
      <c r="R51" s="126"/>
      <c r="S51" s="126"/>
      <c r="T51" s="31"/>
      <c r="U51" s="612" t="s">
        <v>438</v>
      </c>
      <c r="V51" s="614" t="s">
        <v>385</v>
      </c>
      <c r="W51" s="613">
        <v>24</v>
      </c>
      <c r="X51" s="1747">
        <v>135</v>
      </c>
      <c r="Y51" s="126"/>
      <c r="Z51" s="31"/>
      <c r="AA51" s="10"/>
      <c r="AB51" s="11"/>
      <c r="AC51" s="11"/>
      <c r="AD51" s="53"/>
      <c r="AE51" s="126"/>
      <c r="AF51" s="255"/>
      <c r="AG51" s="13"/>
      <c r="AH51" s="6"/>
      <c r="AI51" s="11"/>
      <c r="AJ51" s="68"/>
      <c r="AK51" s="126"/>
      <c r="AL51" s="31"/>
      <c r="AM51" s="10"/>
      <c r="AN51" s="11"/>
      <c r="AO51" s="11"/>
      <c r="AP51" s="50"/>
      <c r="AQ51" s="299"/>
      <c r="AR51" s="300"/>
      <c r="AS51" s="54"/>
      <c r="AT51" s="352"/>
      <c r="AU51" s="172"/>
    </row>
    <row r="52" spans="1:47" s="18" customFormat="1" ht="12.75">
      <c r="A52" s="28"/>
      <c r="B52" s="866"/>
      <c r="C52" s="867"/>
      <c r="D52" s="127"/>
      <c r="E52" s="127"/>
      <c r="F52" s="384"/>
      <c r="G52" s="17"/>
      <c r="H52" s="19"/>
      <c r="J52" s="56"/>
      <c r="K52" s="127"/>
      <c r="L52" s="127"/>
      <c r="M52" s="384"/>
      <c r="N52" s="17"/>
      <c r="O52" s="19"/>
      <c r="Q52" s="56"/>
      <c r="R52" s="127"/>
      <c r="S52" s="127"/>
      <c r="T52" s="384"/>
      <c r="U52" s="669" t="s">
        <v>437</v>
      </c>
      <c r="V52" s="704" t="s">
        <v>385</v>
      </c>
      <c r="W52" s="670">
        <v>16</v>
      </c>
      <c r="X52" s="1748">
        <v>135</v>
      </c>
      <c r="Y52" s="127"/>
      <c r="Z52" s="384"/>
      <c r="AA52" s="17"/>
      <c r="AB52" s="19"/>
      <c r="AC52" s="19"/>
      <c r="AD52" s="56"/>
      <c r="AE52" s="127"/>
      <c r="AF52" s="597"/>
      <c r="AG52" s="21"/>
      <c r="AI52" s="19"/>
      <c r="AJ52" s="69"/>
      <c r="AK52" s="127"/>
      <c r="AL52" s="384"/>
      <c r="AM52" s="17"/>
      <c r="AN52" s="19"/>
      <c r="AO52" s="19"/>
      <c r="AP52" s="51"/>
      <c r="AQ52" s="303"/>
      <c r="AR52" s="304"/>
      <c r="AS52" s="167"/>
      <c r="AT52" s="354"/>
      <c r="AU52" s="178"/>
    </row>
    <row r="53" spans="1:47" s="6" customFormat="1" ht="12.75">
      <c r="A53" s="28"/>
      <c r="B53" s="395">
        <v>12</v>
      </c>
      <c r="C53" s="381" t="s">
        <v>123</v>
      </c>
      <c r="D53" s="126" t="s">
        <v>123</v>
      </c>
      <c r="E53" s="126"/>
      <c r="F53" s="31" t="s">
        <v>124</v>
      </c>
      <c r="G53" s="616"/>
      <c r="H53" s="617"/>
      <c r="I53" s="628"/>
      <c r="J53" s="626"/>
      <c r="K53" s="126"/>
      <c r="L53" s="126"/>
      <c r="M53" s="31"/>
      <c r="N53" s="10"/>
      <c r="O53" s="11"/>
      <c r="Q53" s="53"/>
      <c r="R53" s="126"/>
      <c r="S53" s="126"/>
      <c r="T53" s="31"/>
      <c r="U53" s="10"/>
      <c r="V53" s="269"/>
      <c r="W53" s="270"/>
      <c r="X53" s="271"/>
      <c r="Y53" s="126"/>
      <c r="Z53" s="31"/>
      <c r="AA53" s="10"/>
      <c r="AB53" s="11"/>
      <c r="AC53" s="11"/>
      <c r="AD53" s="53"/>
      <c r="AE53" s="126"/>
      <c r="AF53" s="255"/>
      <c r="AG53" s="13"/>
      <c r="AI53" s="11"/>
      <c r="AJ53" s="68"/>
      <c r="AK53" s="126" t="s">
        <v>123</v>
      </c>
      <c r="AL53" s="31" t="s">
        <v>298</v>
      </c>
      <c r="AM53" s="10"/>
      <c r="AN53" s="11"/>
      <c r="AO53" s="11"/>
      <c r="AQ53" s="209"/>
      <c r="AR53" s="300"/>
      <c r="AS53" s="54"/>
      <c r="AT53" s="352"/>
      <c r="AU53" s="172"/>
    </row>
    <row r="54" spans="1:47" s="3" customFormat="1" ht="12.75">
      <c r="A54" s="28"/>
      <c r="B54" s="395"/>
      <c r="C54" s="381"/>
      <c r="D54" s="126"/>
      <c r="E54" s="126"/>
      <c r="F54" s="31"/>
      <c r="G54" s="712"/>
      <c r="H54" s="707"/>
      <c r="I54" s="707"/>
      <c r="J54" s="708"/>
      <c r="K54" s="126"/>
      <c r="L54" s="126"/>
      <c r="M54" s="31"/>
      <c r="N54" s="10"/>
      <c r="O54" s="11"/>
      <c r="P54" s="6"/>
      <c r="Q54" s="53"/>
      <c r="R54" s="126"/>
      <c r="S54" s="126"/>
      <c r="T54" s="31"/>
      <c r="U54" s="10"/>
      <c r="V54" s="269"/>
      <c r="W54" s="270"/>
      <c r="X54" s="271"/>
      <c r="Y54" s="126"/>
      <c r="Z54" s="31"/>
      <c r="AA54" s="10"/>
      <c r="AB54" s="11"/>
      <c r="AC54" s="11"/>
      <c r="AD54" s="53"/>
      <c r="AE54" s="126"/>
      <c r="AF54" s="255"/>
      <c r="AG54" s="10"/>
      <c r="AH54" s="6"/>
      <c r="AI54" s="11"/>
      <c r="AJ54" s="68"/>
      <c r="AK54" s="126" t="s">
        <v>123</v>
      </c>
      <c r="AL54" s="31" t="s">
        <v>125</v>
      </c>
      <c r="AM54" s="10" t="s">
        <v>232</v>
      </c>
      <c r="AN54" s="11"/>
      <c r="AO54" s="11"/>
      <c r="AP54" s="50"/>
      <c r="AQ54" s="293"/>
      <c r="AR54" s="294"/>
      <c r="AS54" s="50"/>
      <c r="AT54" s="349"/>
      <c r="AU54" s="12"/>
    </row>
    <row r="55" spans="1:47" s="3" customFormat="1" ht="12.75">
      <c r="A55" s="28"/>
      <c r="B55" s="395"/>
      <c r="C55" s="381"/>
      <c r="D55" s="126"/>
      <c r="E55" s="126"/>
      <c r="F55" s="31"/>
      <c r="G55" s="712"/>
      <c r="H55" s="707"/>
      <c r="I55" s="707"/>
      <c r="J55" s="708"/>
      <c r="K55" s="126"/>
      <c r="L55" s="126"/>
      <c r="M55" s="31"/>
      <c r="N55" s="10"/>
      <c r="O55" s="11"/>
      <c r="P55" s="6"/>
      <c r="Q55" s="53"/>
      <c r="R55" s="126"/>
      <c r="S55" s="126"/>
      <c r="T55" s="31"/>
      <c r="U55" s="10"/>
      <c r="V55" s="269"/>
      <c r="W55" s="270"/>
      <c r="X55" s="271"/>
      <c r="Y55" s="126"/>
      <c r="Z55" s="31"/>
      <c r="AA55" s="10"/>
      <c r="AB55" s="11"/>
      <c r="AC55" s="11"/>
      <c r="AD55" s="53"/>
      <c r="AE55" s="126"/>
      <c r="AF55" s="255"/>
      <c r="AG55" s="15"/>
      <c r="AH55" s="6"/>
      <c r="AI55" s="11"/>
      <c r="AJ55" s="68"/>
      <c r="AK55" s="126"/>
      <c r="AL55" s="31"/>
      <c r="AM55" s="10" t="s">
        <v>128</v>
      </c>
      <c r="AN55" s="11" t="s">
        <v>110</v>
      </c>
      <c r="AO55" s="11">
        <v>16</v>
      </c>
      <c r="AP55" s="50" t="s">
        <v>315</v>
      </c>
      <c r="AQ55" s="293"/>
      <c r="AR55" s="294"/>
      <c r="AS55" s="50"/>
      <c r="AT55" s="349"/>
      <c r="AU55" s="12"/>
    </row>
    <row r="56" spans="1:47" s="3" customFormat="1" ht="13.5" thickBot="1">
      <c r="A56" s="8"/>
      <c r="B56" s="907"/>
      <c r="C56" s="908"/>
      <c r="D56" s="128"/>
      <c r="E56" s="128"/>
      <c r="F56" s="385"/>
      <c r="G56" s="723"/>
      <c r="H56" s="724"/>
      <c r="I56" s="724"/>
      <c r="J56" s="725"/>
      <c r="K56" s="128"/>
      <c r="L56" s="128"/>
      <c r="M56" s="385"/>
      <c r="N56" s="78"/>
      <c r="O56" s="79"/>
      <c r="P56" s="77"/>
      <c r="Q56" s="76"/>
      <c r="R56" s="128"/>
      <c r="S56" s="128"/>
      <c r="T56" s="385"/>
      <c r="U56" s="78"/>
      <c r="V56" s="280"/>
      <c r="W56" s="276"/>
      <c r="X56" s="277"/>
      <c r="Y56" s="128"/>
      <c r="Z56" s="385"/>
      <c r="AA56" s="78"/>
      <c r="AB56" s="79"/>
      <c r="AC56" s="79"/>
      <c r="AD56" s="76"/>
      <c r="AE56" s="128"/>
      <c r="AF56" s="598"/>
      <c r="AG56" s="85"/>
      <c r="AH56" s="77"/>
      <c r="AI56" s="79"/>
      <c r="AJ56" s="82"/>
      <c r="AK56" s="128"/>
      <c r="AL56" s="385"/>
      <c r="AM56" s="78"/>
      <c r="AN56" s="79"/>
      <c r="AO56" s="79"/>
      <c r="AP56" s="80"/>
      <c r="AQ56" s="297"/>
      <c r="AR56" s="298"/>
      <c r="AS56" s="83"/>
      <c r="AT56" s="351"/>
      <c r="AU56" s="84"/>
    </row>
    <row r="57" spans="1:47" ht="13.5" thickTop="1">
      <c r="A57" s="8"/>
      <c r="B57" s="395">
        <v>13</v>
      </c>
      <c r="C57" s="381" t="s">
        <v>126</v>
      </c>
      <c r="D57" s="126"/>
      <c r="E57" s="126"/>
      <c r="F57" s="31"/>
      <c r="G57" s="32"/>
      <c r="H57" s="11"/>
      <c r="I57" s="22"/>
      <c r="J57" s="57"/>
      <c r="K57" s="126"/>
      <c r="L57" s="126"/>
      <c r="M57" s="39"/>
      <c r="N57" s="32"/>
      <c r="O57" s="11"/>
      <c r="P57" s="22"/>
      <c r="Q57" s="57"/>
      <c r="R57" s="126"/>
      <c r="S57" s="126"/>
      <c r="T57" s="31"/>
      <c r="U57" s="36"/>
      <c r="V57" s="270"/>
      <c r="W57" s="270"/>
      <c r="X57" s="271"/>
      <c r="Y57" s="126"/>
      <c r="Z57" s="31"/>
      <c r="AA57" s="32"/>
      <c r="AB57" s="11"/>
      <c r="AC57" s="32"/>
      <c r="AD57" s="57"/>
      <c r="AE57" s="126" t="s">
        <v>126</v>
      </c>
      <c r="AF57" s="255" t="s">
        <v>289</v>
      </c>
      <c r="AG57" s="627" t="s">
        <v>376</v>
      </c>
      <c r="AH57" s="628"/>
      <c r="AI57" s="617"/>
      <c r="AJ57" s="629"/>
      <c r="AK57" s="126"/>
      <c r="AL57" s="118"/>
      <c r="AM57" s="10"/>
      <c r="AN57" s="11"/>
      <c r="AO57" s="32"/>
      <c r="AP57" s="52"/>
      <c r="AQ57" s="293"/>
      <c r="AR57" s="294"/>
      <c r="AS57" s="50"/>
      <c r="AT57" s="349"/>
      <c r="AU57" s="12"/>
    </row>
    <row r="58" spans="1:47" ht="12.75">
      <c r="A58" s="8" t="s">
        <v>326</v>
      </c>
      <c r="B58" s="1277"/>
      <c r="C58" s="1701"/>
      <c r="D58" s="126"/>
      <c r="E58" s="126"/>
      <c r="F58" s="31"/>
      <c r="G58" s="32"/>
      <c r="H58" s="11"/>
      <c r="I58" s="22"/>
      <c r="J58" s="57"/>
      <c r="K58" s="126"/>
      <c r="L58" s="126"/>
      <c r="M58" s="39"/>
      <c r="N58" s="32"/>
      <c r="O58" s="11"/>
      <c r="P58" s="22"/>
      <c r="Q58" s="57"/>
      <c r="R58" s="126"/>
      <c r="S58" s="126"/>
      <c r="T58" s="31"/>
      <c r="U58" s="36"/>
      <c r="V58" s="270"/>
      <c r="W58" s="270"/>
      <c r="X58" s="271"/>
      <c r="Y58" s="126"/>
      <c r="Z58" s="31"/>
      <c r="AA58" s="32"/>
      <c r="AB58" s="11"/>
      <c r="AC58" s="32"/>
      <c r="AD58" s="57"/>
      <c r="AE58" s="126"/>
      <c r="AF58" s="255"/>
      <c r="AG58" s="616" t="s">
        <v>129</v>
      </c>
      <c r="AH58" s="628" t="s">
        <v>385</v>
      </c>
      <c r="AI58" s="617">
        <v>18</v>
      </c>
      <c r="AJ58" s="1743">
        <v>110</v>
      </c>
      <c r="AK58" s="126"/>
      <c r="AM58" s="10"/>
      <c r="AN58" s="11"/>
      <c r="AO58" s="32"/>
      <c r="AP58" s="52"/>
      <c r="AQ58" s="293"/>
      <c r="AR58" s="294"/>
      <c r="AS58" s="63"/>
      <c r="AT58" s="349"/>
      <c r="AU58" s="12"/>
    </row>
    <row r="59" spans="1:47" s="42" customFormat="1" ht="12.75">
      <c r="A59" s="48"/>
      <c r="B59" s="866"/>
      <c r="C59" s="867"/>
      <c r="D59" s="127"/>
      <c r="E59" s="127"/>
      <c r="F59" s="740"/>
      <c r="G59" s="35"/>
      <c r="H59" s="19"/>
      <c r="J59" s="61"/>
      <c r="K59" s="127"/>
      <c r="L59" s="127"/>
      <c r="M59" s="740"/>
      <c r="N59" s="35"/>
      <c r="O59" s="19"/>
      <c r="Q59" s="61"/>
      <c r="R59" s="127"/>
      <c r="S59" s="127"/>
      <c r="T59" s="384"/>
      <c r="U59" s="35"/>
      <c r="V59" s="272"/>
      <c r="W59" s="281"/>
      <c r="X59" s="282"/>
      <c r="Y59" s="127"/>
      <c r="Z59" s="384"/>
      <c r="AA59" s="35"/>
      <c r="AB59" s="19"/>
      <c r="AC59" s="35"/>
      <c r="AD59" s="61"/>
      <c r="AE59" s="127"/>
      <c r="AF59" s="597"/>
      <c r="AG59" s="34"/>
      <c r="AH59" s="34"/>
      <c r="AI59" s="35"/>
      <c r="AJ59" s="73"/>
      <c r="AK59" s="127"/>
      <c r="AL59" s="740"/>
      <c r="AM59" s="17"/>
      <c r="AN59" s="19"/>
      <c r="AO59" s="35"/>
      <c r="AP59" s="55"/>
      <c r="AQ59" s="295"/>
      <c r="AR59" s="296"/>
      <c r="AS59" s="51"/>
      <c r="AT59" s="350"/>
      <c r="AU59" s="20"/>
    </row>
    <row r="60" spans="1:47" ht="12.75">
      <c r="A60" s="48"/>
      <c r="B60" s="395">
        <v>14</v>
      </c>
      <c r="C60" s="381" t="s">
        <v>109</v>
      </c>
      <c r="D60" s="126"/>
      <c r="E60" s="126"/>
      <c r="F60" s="31"/>
      <c r="G60" s="10"/>
      <c r="H60" s="11"/>
      <c r="I60" s="6"/>
      <c r="J60" s="153"/>
      <c r="K60" s="126"/>
      <c r="L60" s="126"/>
      <c r="M60" s="31"/>
      <c r="N60" s="32"/>
      <c r="O60" s="11"/>
      <c r="P60" s="22"/>
      <c r="Q60" s="57"/>
      <c r="R60" s="126" t="s">
        <v>109</v>
      </c>
      <c r="S60" s="126"/>
      <c r="T60" s="1679" t="s">
        <v>596</v>
      </c>
      <c r="U60" s="10"/>
      <c r="V60" s="269"/>
      <c r="W60" s="270"/>
      <c r="X60" s="271"/>
      <c r="Y60" s="126"/>
      <c r="Z60" s="31"/>
      <c r="AA60" s="32"/>
      <c r="AB60" s="11"/>
      <c r="AC60" s="32"/>
      <c r="AD60" s="57"/>
      <c r="AE60" s="126"/>
      <c r="AF60" s="255"/>
      <c r="AG60" s="33"/>
      <c r="AH60" s="33"/>
      <c r="AI60" s="32"/>
      <c r="AJ60" s="72"/>
      <c r="AK60" s="126"/>
      <c r="AM60" s="10"/>
      <c r="AN60" s="11"/>
      <c r="AO60" s="32"/>
      <c r="AP60" s="52"/>
      <c r="AQ60" s="293"/>
      <c r="AR60" s="294"/>
      <c r="AS60" s="50"/>
      <c r="AT60" s="349"/>
      <c r="AU60" s="12"/>
    </row>
    <row r="61" spans="1:47" ht="12.75">
      <c r="A61" s="48"/>
      <c r="B61" s="395"/>
      <c r="C61" s="381"/>
      <c r="D61" s="126"/>
      <c r="E61" s="126"/>
      <c r="F61" s="31"/>
      <c r="G61" s="10"/>
      <c r="H61" s="11"/>
      <c r="I61" s="6"/>
      <c r="J61" s="53"/>
      <c r="K61" s="126"/>
      <c r="L61" s="126"/>
      <c r="M61" s="31"/>
      <c r="N61" s="32"/>
      <c r="O61" s="11"/>
      <c r="P61" s="22"/>
      <c r="Q61" s="57"/>
      <c r="R61" s="126"/>
      <c r="S61" s="126"/>
      <c r="T61" s="31"/>
      <c r="U61" s="1791" t="s">
        <v>759</v>
      </c>
      <c r="V61" s="270"/>
      <c r="W61" s="270"/>
      <c r="X61" s="271"/>
      <c r="Y61" s="126"/>
      <c r="Z61" s="31"/>
      <c r="AA61" s="32"/>
      <c r="AB61" s="11"/>
      <c r="AC61" s="32"/>
      <c r="AD61" s="57"/>
      <c r="AE61" s="126"/>
      <c r="AF61" s="255"/>
      <c r="AG61" s="33"/>
      <c r="AH61" s="33"/>
      <c r="AI61" s="32"/>
      <c r="AJ61" s="72"/>
      <c r="AK61" s="126"/>
      <c r="AM61" s="10"/>
      <c r="AN61" s="11"/>
      <c r="AO61" s="32"/>
      <c r="AP61" s="52"/>
      <c r="AQ61" s="293"/>
      <c r="AR61" s="294"/>
      <c r="AS61" s="50"/>
      <c r="AT61" s="349"/>
      <c r="AU61" s="12"/>
    </row>
    <row r="62" spans="1:47" s="42" customFormat="1" ht="13.5" thickBot="1">
      <c r="A62" s="48"/>
      <c r="B62" s="866"/>
      <c r="C62" s="867"/>
      <c r="D62" s="126"/>
      <c r="E62" s="126"/>
      <c r="F62" s="31"/>
      <c r="G62" s="17"/>
      <c r="H62" s="19"/>
      <c r="I62" s="18"/>
      <c r="J62" s="56"/>
      <c r="K62" s="127"/>
      <c r="L62" s="127"/>
      <c r="M62" s="740"/>
      <c r="N62" s="35"/>
      <c r="O62" s="19"/>
      <c r="Q62" s="61"/>
      <c r="R62" s="127"/>
      <c r="S62" s="127"/>
      <c r="T62" s="389"/>
      <c r="U62" s="1792" t="s">
        <v>921</v>
      </c>
      <c r="V62" s="273"/>
      <c r="W62" s="273"/>
      <c r="X62" s="274"/>
      <c r="Y62" s="127"/>
      <c r="Z62" s="384"/>
      <c r="AA62" s="35"/>
      <c r="AB62" s="19"/>
      <c r="AC62" s="35"/>
      <c r="AD62" s="61"/>
      <c r="AE62" s="127"/>
      <c r="AF62" s="597"/>
      <c r="AG62" s="34"/>
      <c r="AH62" s="34"/>
      <c r="AI62" s="35"/>
      <c r="AJ62" s="73"/>
      <c r="AK62" s="127"/>
      <c r="AL62" s="740"/>
      <c r="AM62" s="17"/>
      <c r="AN62" s="19"/>
      <c r="AO62" s="35"/>
      <c r="AP62" s="55"/>
      <c r="AQ62" s="295"/>
      <c r="AR62" s="296"/>
      <c r="AS62" s="51"/>
      <c r="AT62" s="350"/>
      <c r="AU62" s="20"/>
    </row>
    <row r="63" spans="1:47" ht="13.5" thickTop="1">
      <c r="A63" s="48"/>
      <c r="B63" s="395">
        <v>15</v>
      </c>
      <c r="C63" s="602" t="s">
        <v>112</v>
      </c>
      <c r="D63" s="1045" t="s">
        <v>112</v>
      </c>
      <c r="E63" s="1046"/>
      <c r="F63" s="387" t="s">
        <v>124</v>
      </c>
      <c r="G63" s="15"/>
      <c r="H63" s="11"/>
      <c r="I63" s="6"/>
      <c r="J63" s="53"/>
      <c r="K63" s="126"/>
      <c r="L63" s="126"/>
      <c r="M63" s="31"/>
      <c r="N63" s="32"/>
      <c r="O63" s="11"/>
      <c r="P63" s="22"/>
      <c r="Q63" s="57"/>
      <c r="R63" s="126"/>
      <c r="S63" s="126"/>
      <c r="T63" s="31"/>
      <c r="U63" s="36"/>
      <c r="V63" s="270"/>
      <c r="W63" s="270"/>
      <c r="X63" s="271"/>
      <c r="Y63" s="126"/>
      <c r="Z63" s="31"/>
      <c r="AA63" s="32"/>
      <c r="AB63" s="11"/>
      <c r="AC63" s="32"/>
      <c r="AD63" s="57"/>
      <c r="AE63" s="126"/>
      <c r="AF63" s="255"/>
      <c r="AG63" s="33"/>
      <c r="AH63" s="33"/>
      <c r="AI63" s="32"/>
      <c r="AJ63" s="72"/>
      <c r="AK63" s="126"/>
      <c r="AM63" s="10"/>
      <c r="AN63" s="11"/>
      <c r="AO63" s="32"/>
      <c r="AP63" s="52"/>
      <c r="AQ63" s="301"/>
      <c r="AR63" s="302"/>
      <c r="AS63" s="50"/>
      <c r="AT63" s="349"/>
      <c r="AU63" s="12"/>
    </row>
    <row r="64" spans="1:47" ht="12.75">
      <c r="A64" s="48"/>
      <c r="B64" s="395"/>
      <c r="C64" s="602"/>
      <c r="D64" s="1021"/>
      <c r="E64" s="126"/>
      <c r="F64" s="388" t="s">
        <v>241</v>
      </c>
      <c r="G64" s="15"/>
      <c r="H64" s="11"/>
      <c r="I64" s="6"/>
      <c r="J64" s="53"/>
      <c r="K64" s="126"/>
      <c r="L64" s="126"/>
      <c r="M64" s="117"/>
      <c r="N64" s="32"/>
      <c r="O64" s="11"/>
      <c r="P64" s="22"/>
      <c r="Q64" s="57"/>
      <c r="R64" s="126"/>
      <c r="S64" s="126"/>
      <c r="T64" s="31"/>
      <c r="U64" s="36"/>
      <c r="V64" s="270"/>
      <c r="W64" s="270"/>
      <c r="X64" s="271"/>
      <c r="Y64" s="126"/>
      <c r="Z64" s="31"/>
      <c r="AA64" s="32"/>
      <c r="AB64" s="11"/>
      <c r="AC64" s="32"/>
      <c r="AD64" s="57"/>
      <c r="AE64" s="126"/>
      <c r="AF64" s="255"/>
      <c r="AG64" s="33"/>
      <c r="AH64" s="33"/>
      <c r="AI64" s="32"/>
      <c r="AJ64" s="72"/>
      <c r="AK64" s="126"/>
      <c r="AM64" s="10"/>
      <c r="AN64" s="11"/>
      <c r="AO64" s="32"/>
      <c r="AP64" s="52"/>
      <c r="AQ64" s="293"/>
      <c r="AR64" s="294"/>
      <c r="AS64" s="50"/>
      <c r="AT64" s="349"/>
      <c r="AU64" s="12"/>
    </row>
    <row r="65" spans="1:47" ht="13.5" thickBot="1">
      <c r="A65" s="48"/>
      <c r="B65" s="866"/>
      <c r="C65" s="944"/>
      <c r="D65" s="1022"/>
      <c r="E65" s="1023"/>
      <c r="F65" s="1113"/>
      <c r="G65" s="30"/>
      <c r="H65" s="19"/>
      <c r="I65" s="18"/>
      <c r="J65" s="56"/>
      <c r="K65" s="127"/>
      <c r="L65" s="127"/>
      <c r="M65" s="740"/>
      <c r="N65" s="35"/>
      <c r="O65" s="19"/>
      <c r="P65" s="42"/>
      <c r="Q65" s="61"/>
      <c r="R65" s="127"/>
      <c r="S65" s="127"/>
      <c r="T65" s="389"/>
      <c r="U65" s="37"/>
      <c r="V65" s="273"/>
      <c r="W65" s="273"/>
      <c r="X65" s="274"/>
      <c r="Y65" s="127"/>
      <c r="Z65" s="384"/>
      <c r="AA65" s="35"/>
      <c r="AB65" s="19"/>
      <c r="AC65" s="35"/>
      <c r="AD65" s="61"/>
      <c r="AE65" s="127"/>
      <c r="AF65" s="597"/>
      <c r="AG65" s="34"/>
      <c r="AH65" s="34"/>
      <c r="AI65" s="35"/>
      <c r="AJ65" s="73"/>
      <c r="AK65" s="127"/>
      <c r="AL65" s="740"/>
      <c r="AM65" s="17"/>
      <c r="AN65" s="19"/>
      <c r="AO65" s="35"/>
      <c r="AP65" s="55"/>
      <c r="AQ65" s="295"/>
      <c r="AR65" s="296"/>
      <c r="AS65" s="51"/>
      <c r="AT65" s="350"/>
      <c r="AU65" s="20"/>
    </row>
    <row r="66" spans="1:47" ht="13.5" thickTop="1">
      <c r="A66" s="48"/>
      <c r="B66" s="395">
        <v>16</v>
      </c>
      <c r="C66" s="381" t="s">
        <v>115</v>
      </c>
      <c r="D66" s="1010"/>
      <c r="E66" s="1010"/>
      <c r="F66" s="117"/>
      <c r="G66" s="394"/>
      <c r="H66" s="395"/>
      <c r="I66" s="292"/>
      <c r="J66" s="381"/>
      <c r="K66" s="292"/>
      <c r="L66" s="292"/>
      <c r="M66" s="138"/>
      <c r="N66" s="1227"/>
      <c r="O66" s="395"/>
      <c r="P66" s="140"/>
      <c r="Q66" s="1228"/>
      <c r="R66" s="292" t="s">
        <v>115</v>
      </c>
      <c r="S66" s="292"/>
      <c r="T66" s="117" t="s">
        <v>295</v>
      </c>
      <c r="U66" s="394"/>
      <c r="V66" s="269"/>
      <c r="W66" s="270"/>
      <c r="X66" s="271"/>
      <c r="Y66" s="126"/>
      <c r="Z66" s="31"/>
      <c r="AA66" s="32"/>
      <c r="AB66" s="11"/>
      <c r="AC66" s="32"/>
      <c r="AD66" s="57"/>
      <c r="AE66" s="126"/>
      <c r="AF66" s="752"/>
      <c r="AG66" s="33"/>
      <c r="AH66" s="33"/>
      <c r="AI66" s="32"/>
      <c r="AJ66" s="72"/>
      <c r="AK66" s="126"/>
      <c r="AM66" s="10"/>
      <c r="AN66" s="11"/>
      <c r="AO66" s="32"/>
      <c r="AP66" s="52"/>
      <c r="AQ66" s="293"/>
      <c r="AR66" s="294"/>
      <c r="AS66" s="50"/>
      <c r="AT66" s="349"/>
      <c r="AU66" s="12"/>
    </row>
    <row r="67" spans="1:47" ht="12.75">
      <c r="A67" s="48"/>
      <c r="B67" s="395"/>
      <c r="C67" s="381"/>
      <c r="D67" s="1010"/>
      <c r="E67" s="1010"/>
      <c r="F67" s="117"/>
      <c r="G67" s="394"/>
      <c r="H67" s="395"/>
      <c r="I67" s="292"/>
      <c r="J67" s="381"/>
      <c r="K67" s="292"/>
      <c r="L67" s="292"/>
      <c r="M67" s="138"/>
      <c r="N67" s="1227"/>
      <c r="O67" s="395"/>
      <c r="P67" s="140"/>
      <c r="Q67" s="1228"/>
      <c r="R67" s="292"/>
      <c r="S67" s="292"/>
      <c r="T67" s="117"/>
      <c r="U67" s="394"/>
      <c r="V67" s="269"/>
      <c r="W67" s="270"/>
      <c r="X67" s="271"/>
      <c r="Y67" s="126"/>
      <c r="Z67" s="31"/>
      <c r="AA67" s="32"/>
      <c r="AB67" s="11"/>
      <c r="AC67" s="32"/>
      <c r="AD67" s="57"/>
      <c r="AE67" s="126"/>
      <c r="AF67" s="752"/>
      <c r="AG67" s="33"/>
      <c r="AH67" s="33"/>
      <c r="AI67" s="32"/>
      <c r="AJ67" s="72"/>
      <c r="AK67" s="126"/>
      <c r="AM67" s="10"/>
      <c r="AN67" s="11"/>
      <c r="AO67" s="32"/>
      <c r="AP67" s="52"/>
      <c r="AQ67" s="293"/>
      <c r="AR67" s="294"/>
      <c r="AS67" s="50"/>
      <c r="AT67" s="349"/>
      <c r="AU67" s="12"/>
    </row>
    <row r="68" spans="1:47" ht="12.75">
      <c r="A68" s="48"/>
      <c r="B68" s="866"/>
      <c r="C68" s="867"/>
      <c r="D68" s="1011"/>
      <c r="E68" s="1011"/>
      <c r="F68" s="745"/>
      <c r="G68" s="865"/>
      <c r="H68" s="866"/>
      <c r="I68" s="869"/>
      <c r="J68" s="867"/>
      <c r="K68" s="869"/>
      <c r="L68" s="869"/>
      <c r="M68" s="1229"/>
      <c r="N68" s="1230"/>
      <c r="O68" s="866"/>
      <c r="P68" s="1231"/>
      <c r="Q68" s="1232"/>
      <c r="R68" s="869"/>
      <c r="S68" s="869"/>
      <c r="T68" s="745"/>
      <c r="U68" s="865"/>
      <c r="V68" s="278"/>
      <c r="W68" s="273"/>
      <c r="X68" s="274"/>
      <c r="Y68" s="127"/>
      <c r="Z68" s="384"/>
      <c r="AA68" s="35"/>
      <c r="AB68" s="19"/>
      <c r="AC68" s="35"/>
      <c r="AD68" s="61"/>
      <c r="AE68" s="127"/>
      <c r="AF68" s="597"/>
      <c r="AG68" s="34"/>
      <c r="AH68" s="34"/>
      <c r="AI68" s="35"/>
      <c r="AJ68" s="73"/>
      <c r="AK68" s="127"/>
      <c r="AL68" s="740"/>
      <c r="AM68" s="17"/>
      <c r="AN68" s="19"/>
      <c r="AO68" s="35"/>
      <c r="AP68" s="55"/>
      <c r="AQ68" s="295"/>
      <c r="AR68" s="296"/>
      <c r="AS68" s="51"/>
      <c r="AT68" s="350"/>
      <c r="AU68" s="20"/>
    </row>
    <row r="69" spans="1:47" ht="12.75">
      <c r="A69" s="48"/>
      <c r="B69" s="395">
        <v>17</v>
      </c>
      <c r="C69" s="381" t="s">
        <v>117</v>
      </c>
      <c r="D69" s="1010" t="s">
        <v>117</v>
      </c>
      <c r="E69" s="1010" t="s">
        <v>486</v>
      </c>
      <c r="F69" s="784" t="s">
        <v>465</v>
      </c>
      <c r="G69" s="394"/>
      <c r="H69" s="395"/>
      <c r="I69" s="292"/>
      <c r="J69" s="381"/>
      <c r="K69" s="292"/>
      <c r="L69" s="292"/>
      <c r="M69" s="117"/>
      <c r="N69" s="1227"/>
      <c r="O69" s="395"/>
      <c r="P69" s="140"/>
      <c r="Q69" s="1228"/>
      <c r="R69" s="292"/>
      <c r="S69" s="292"/>
      <c r="T69" s="117"/>
      <c r="U69" s="1233"/>
      <c r="V69" s="270"/>
      <c r="W69" s="270"/>
      <c r="X69" s="271"/>
      <c r="Y69" s="126" t="s">
        <v>117</v>
      </c>
      <c r="Z69" s="31" t="s">
        <v>479</v>
      </c>
      <c r="AA69" s="616" t="s">
        <v>142</v>
      </c>
      <c r="AB69" s="617"/>
      <c r="AC69" s="617"/>
      <c r="AD69" s="619"/>
      <c r="AE69" s="126"/>
      <c r="AF69" s="255"/>
      <c r="AG69" s="33"/>
      <c r="AH69" s="33"/>
      <c r="AI69" s="32"/>
      <c r="AJ69" s="72"/>
      <c r="AK69" s="126"/>
      <c r="AL69" s="118"/>
      <c r="AM69" s="10"/>
      <c r="AN69" s="11"/>
      <c r="AO69" s="11"/>
      <c r="AP69" s="53"/>
      <c r="AQ69" s="293"/>
      <c r="AR69" s="294"/>
      <c r="AS69" s="50"/>
      <c r="AT69" s="349"/>
      <c r="AU69" s="12" t="s">
        <v>419</v>
      </c>
    </row>
    <row r="70" spans="1:47" ht="12.75">
      <c r="A70" s="48"/>
      <c r="B70" s="395"/>
      <c r="C70" s="381"/>
      <c r="D70" s="1010"/>
      <c r="E70" s="1010"/>
      <c r="F70" s="243" t="s">
        <v>242</v>
      </c>
      <c r="G70" s="394"/>
      <c r="H70" s="395"/>
      <c r="I70" s="292"/>
      <c r="J70" s="381"/>
      <c r="K70" s="292"/>
      <c r="L70" s="292"/>
      <c r="M70" s="138"/>
      <c r="N70" s="1227"/>
      <c r="O70" s="395"/>
      <c r="P70" s="140"/>
      <c r="Q70" s="1228"/>
      <c r="R70" s="292"/>
      <c r="S70" s="292"/>
      <c r="T70" s="117"/>
      <c r="U70" s="1233"/>
      <c r="V70" s="270"/>
      <c r="W70" s="270"/>
      <c r="X70" s="271"/>
      <c r="Y70" s="126"/>
      <c r="Z70" s="31"/>
      <c r="AA70" s="616" t="s">
        <v>143</v>
      </c>
      <c r="AB70" s="617" t="s">
        <v>386</v>
      </c>
      <c r="AC70" s="617">
        <v>12</v>
      </c>
      <c r="AD70" s="619">
        <v>150</v>
      </c>
      <c r="AE70" s="126"/>
      <c r="AF70" s="255"/>
      <c r="AG70" s="33"/>
      <c r="AH70" s="33"/>
      <c r="AI70" s="32"/>
      <c r="AJ70" s="72"/>
      <c r="AK70" s="126"/>
      <c r="AL70" s="118"/>
      <c r="AM70" s="10"/>
      <c r="AN70" s="11"/>
      <c r="AO70" s="11"/>
      <c r="AP70" s="53"/>
      <c r="AQ70" s="293"/>
      <c r="AR70" s="294"/>
      <c r="AS70" s="50"/>
      <c r="AT70" s="349"/>
      <c r="AU70" s="12"/>
    </row>
    <row r="71" spans="1:47" ht="13.5" thickBot="1">
      <c r="A71" s="48"/>
      <c r="B71" s="866"/>
      <c r="C71" s="867"/>
      <c r="D71" s="1011"/>
      <c r="E71" s="1011"/>
      <c r="F71" s="745"/>
      <c r="G71" s="865"/>
      <c r="H71" s="866"/>
      <c r="I71" s="869"/>
      <c r="J71" s="867"/>
      <c r="K71" s="292"/>
      <c r="L71" s="292"/>
      <c r="M71" s="138"/>
      <c r="N71" s="1230"/>
      <c r="O71" s="866"/>
      <c r="P71" s="1231"/>
      <c r="Q71" s="1232"/>
      <c r="R71" s="869"/>
      <c r="S71" s="869"/>
      <c r="T71" s="745"/>
      <c r="U71" s="1230"/>
      <c r="V71" s="272"/>
      <c r="W71" s="281"/>
      <c r="X71" s="282"/>
      <c r="Y71" s="127"/>
      <c r="Z71" s="384"/>
      <c r="AA71" s="634" t="s">
        <v>319</v>
      </c>
      <c r="AB71" s="636" t="s">
        <v>385</v>
      </c>
      <c r="AC71" s="636">
        <v>24</v>
      </c>
      <c r="AD71" s="1750">
        <v>110</v>
      </c>
      <c r="AE71" s="127"/>
      <c r="AF71" s="597"/>
      <c r="AG71" s="34"/>
      <c r="AH71" s="34"/>
      <c r="AI71" s="35"/>
      <c r="AJ71" s="73"/>
      <c r="AK71" s="127"/>
      <c r="AL71" s="384"/>
      <c r="AM71" s="17"/>
      <c r="AN71" s="19"/>
      <c r="AO71" s="19"/>
      <c r="AP71" s="56"/>
      <c r="AQ71" s="295"/>
      <c r="AR71" s="296"/>
      <c r="AS71" s="51"/>
      <c r="AT71" s="350"/>
      <c r="AU71" s="20"/>
    </row>
    <row r="72" spans="1:47" s="3" customFormat="1" ht="13.5" thickTop="1">
      <c r="A72" s="28"/>
      <c r="B72" s="395">
        <v>18</v>
      </c>
      <c r="C72" s="601" t="s">
        <v>119</v>
      </c>
      <c r="D72" s="1010"/>
      <c r="E72" s="1010"/>
      <c r="F72" s="117"/>
      <c r="G72" s="394"/>
      <c r="H72" s="395"/>
      <c r="I72" s="292"/>
      <c r="J72" s="602"/>
      <c r="K72" s="1206" t="s">
        <v>119</v>
      </c>
      <c r="L72" s="1077"/>
      <c r="M72" s="951" t="s">
        <v>432</v>
      </c>
      <c r="N72" s="1234"/>
      <c r="O72" s="1193"/>
      <c r="P72" s="1193"/>
      <c r="Q72" s="1194"/>
      <c r="R72" s="1221" t="s">
        <v>119</v>
      </c>
      <c r="S72" s="1221"/>
      <c r="T72" s="117" t="s">
        <v>294</v>
      </c>
      <c r="U72" s="641" t="s">
        <v>238</v>
      </c>
      <c r="V72" s="617"/>
      <c r="W72" s="617"/>
      <c r="X72" s="1070"/>
      <c r="Y72" s="126"/>
      <c r="Z72" s="31"/>
      <c r="AA72" s="10"/>
      <c r="AB72" s="11"/>
      <c r="AC72" s="11"/>
      <c r="AD72" s="53"/>
      <c r="AE72" s="130"/>
      <c r="AF72" s="255"/>
      <c r="AG72" s="13"/>
      <c r="AH72" s="13"/>
      <c r="AI72" s="11"/>
      <c r="AJ72" s="74"/>
      <c r="AK72" s="126"/>
      <c r="AL72" s="118"/>
      <c r="AM72" s="10"/>
      <c r="AN72" s="11"/>
      <c r="AO72" s="11"/>
      <c r="AP72" s="53"/>
      <c r="AQ72" s="293"/>
      <c r="AR72" s="294"/>
      <c r="AS72" s="50"/>
      <c r="AT72" s="349"/>
      <c r="AU72" s="12"/>
    </row>
    <row r="73" spans="1:47" s="3" customFormat="1" ht="12.75">
      <c r="A73" s="28"/>
      <c r="B73" s="600"/>
      <c r="C73" s="601"/>
      <c r="D73" s="1010"/>
      <c r="E73" s="1010"/>
      <c r="F73" s="243"/>
      <c r="G73" s="394"/>
      <c r="H73" s="395"/>
      <c r="I73" s="292"/>
      <c r="J73" s="602"/>
      <c r="K73" s="1208"/>
      <c r="L73" s="292"/>
      <c r="M73" s="888"/>
      <c r="N73" s="1234"/>
      <c r="O73" s="1193"/>
      <c r="P73" s="1193"/>
      <c r="Q73" s="1194"/>
      <c r="R73" s="1221"/>
      <c r="S73" s="1221"/>
      <c r="T73" s="117"/>
      <c r="U73" s="641" t="s">
        <v>438</v>
      </c>
      <c r="V73" s="617" t="s">
        <v>386</v>
      </c>
      <c r="W73" s="617">
        <v>18</v>
      </c>
      <c r="X73" s="1070">
        <v>150</v>
      </c>
      <c r="Y73" s="126"/>
      <c r="Z73" s="31"/>
      <c r="AA73" s="10"/>
      <c r="AB73" s="11"/>
      <c r="AC73" s="11"/>
      <c r="AD73" s="53"/>
      <c r="AE73" s="130"/>
      <c r="AF73" s="255"/>
      <c r="AG73" s="13"/>
      <c r="AH73" s="13"/>
      <c r="AI73" s="11"/>
      <c r="AJ73" s="74"/>
      <c r="AK73" s="126"/>
      <c r="AL73" s="31"/>
      <c r="AM73" s="10"/>
      <c r="AN73" s="11"/>
      <c r="AO73" s="11"/>
      <c r="AP73" s="53"/>
      <c r="AQ73" s="293"/>
      <c r="AR73" s="294"/>
      <c r="AS73" s="50"/>
      <c r="AT73" s="349"/>
      <c r="AU73" s="12"/>
    </row>
    <row r="74" spans="1:47" s="3" customFormat="1" ht="12.75">
      <c r="A74" s="28"/>
      <c r="B74" s="600"/>
      <c r="C74" s="601"/>
      <c r="D74" s="1010"/>
      <c r="E74" s="1010"/>
      <c r="F74" s="117"/>
      <c r="G74" s="394"/>
      <c r="H74" s="395"/>
      <c r="I74" s="292"/>
      <c r="J74" s="602"/>
      <c r="K74" s="1208"/>
      <c r="L74" s="292"/>
      <c r="M74" s="888"/>
      <c r="N74" s="1129"/>
      <c r="O74" s="964"/>
      <c r="P74" s="1193"/>
      <c r="Q74" s="1194"/>
      <c r="R74" s="1221"/>
      <c r="S74" s="1221"/>
      <c r="T74" s="117"/>
      <c r="U74" s="1235"/>
      <c r="V74" s="673"/>
      <c r="W74" s="673"/>
      <c r="X74" s="683"/>
      <c r="Y74" s="126"/>
      <c r="Z74" s="31"/>
      <c r="AA74" s="10"/>
      <c r="AB74" s="11"/>
      <c r="AC74" s="11"/>
      <c r="AD74" s="53"/>
      <c r="AE74" s="126"/>
      <c r="AF74" s="255"/>
      <c r="AG74" s="13"/>
      <c r="AH74" s="13"/>
      <c r="AI74" s="11"/>
      <c r="AJ74" s="74"/>
      <c r="AK74" s="126"/>
      <c r="AL74" s="31"/>
      <c r="AM74" s="10"/>
      <c r="AN74" s="11"/>
      <c r="AO74" s="11"/>
      <c r="AP74" s="53"/>
      <c r="AQ74" s="293"/>
      <c r="AR74" s="294"/>
      <c r="AS74" s="50"/>
      <c r="AT74" s="349"/>
      <c r="AU74" s="12"/>
    </row>
    <row r="75" spans="1:47" s="3" customFormat="1" ht="12.75">
      <c r="A75" s="28"/>
      <c r="B75" s="600"/>
      <c r="C75" s="601"/>
      <c r="D75" s="1010"/>
      <c r="E75" s="1010"/>
      <c r="F75" s="117"/>
      <c r="G75" s="394"/>
      <c r="H75" s="395"/>
      <c r="I75" s="292"/>
      <c r="J75" s="602"/>
      <c r="K75" s="1208"/>
      <c r="L75" s="292"/>
      <c r="M75" s="888"/>
      <c r="N75" s="1129"/>
      <c r="O75" s="964"/>
      <c r="P75" s="1193"/>
      <c r="Q75" s="1194"/>
      <c r="R75" s="1221"/>
      <c r="S75" s="1221"/>
      <c r="T75" s="117"/>
      <c r="U75" s="1235"/>
      <c r="V75" s="673"/>
      <c r="W75" s="673"/>
      <c r="X75" s="684"/>
      <c r="Y75" s="126"/>
      <c r="Z75" s="31"/>
      <c r="AA75" s="10"/>
      <c r="AB75" s="11"/>
      <c r="AC75" s="11"/>
      <c r="AD75" s="53"/>
      <c r="AE75" s="126"/>
      <c r="AF75" s="255"/>
      <c r="AG75" s="13"/>
      <c r="AH75" s="13"/>
      <c r="AI75" s="11"/>
      <c r="AJ75" s="74"/>
      <c r="AK75" s="126"/>
      <c r="AL75" s="31"/>
      <c r="AM75" s="10"/>
      <c r="AN75" s="11"/>
      <c r="AO75" s="11"/>
      <c r="AP75" s="53"/>
      <c r="AQ75" s="293"/>
      <c r="AR75" s="294"/>
      <c r="AS75" s="50"/>
      <c r="AT75" s="349"/>
      <c r="AU75" s="12"/>
    </row>
    <row r="76" spans="1:47" s="3" customFormat="1" ht="13.5" thickBot="1">
      <c r="A76" s="28"/>
      <c r="B76" s="866"/>
      <c r="C76" s="948"/>
      <c r="D76" s="1011"/>
      <c r="E76" s="1011"/>
      <c r="F76" s="745"/>
      <c r="G76" s="865"/>
      <c r="H76" s="866"/>
      <c r="I76" s="869"/>
      <c r="J76" s="944"/>
      <c r="K76" s="1209"/>
      <c r="L76" s="1036"/>
      <c r="M76" s="1152"/>
      <c r="N76" s="1135"/>
      <c r="O76" s="866"/>
      <c r="P76" s="869"/>
      <c r="Q76" s="867"/>
      <c r="R76" s="869"/>
      <c r="S76" s="869"/>
      <c r="T76" s="745"/>
      <c r="U76" s="1236"/>
      <c r="V76" s="272"/>
      <c r="W76" s="273"/>
      <c r="X76" s="274"/>
      <c r="Y76" s="127"/>
      <c r="Z76" s="384"/>
      <c r="AA76" s="17"/>
      <c r="AB76" s="19"/>
      <c r="AC76" s="19"/>
      <c r="AD76" s="56"/>
      <c r="AE76" s="127"/>
      <c r="AF76" s="597"/>
      <c r="AG76" s="21"/>
      <c r="AH76" s="21"/>
      <c r="AI76" s="19"/>
      <c r="AJ76" s="69"/>
      <c r="AK76" s="127"/>
      <c r="AL76" s="384"/>
      <c r="AM76" s="17"/>
      <c r="AN76" s="19"/>
      <c r="AO76" s="19"/>
      <c r="AP76" s="18"/>
      <c r="AQ76" s="295"/>
      <c r="AR76" s="296"/>
      <c r="AS76" s="51"/>
      <c r="AT76" s="350"/>
      <c r="AU76" s="20"/>
    </row>
    <row r="77" spans="1:47" s="3" customFormat="1" ht="13.5" thickTop="1">
      <c r="A77" s="28"/>
      <c r="B77" s="600">
        <v>19</v>
      </c>
      <c r="C77" s="601" t="s">
        <v>123</v>
      </c>
      <c r="D77" s="1010" t="s">
        <v>123</v>
      </c>
      <c r="E77" s="1010"/>
      <c r="F77" s="391" t="s">
        <v>465</v>
      </c>
      <c r="G77" s="647"/>
      <c r="H77" s="648"/>
      <c r="I77" s="1237"/>
      <c r="J77" s="965"/>
      <c r="K77" s="292"/>
      <c r="L77" s="292"/>
      <c r="M77" s="117"/>
      <c r="N77" s="394"/>
      <c r="O77" s="395"/>
      <c r="P77" s="292"/>
      <c r="Q77" s="381"/>
      <c r="R77" s="292"/>
      <c r="S77" s="292"/>
      <c r="T77" s="117"/>
      <c r="U77" s="736"/>
      <c r="V77" s="266"/>
      <c r="W77" s="267"/>
      <c r="X77" s="268"/>
      <c r="Y77" s="126"/>
      <c r="Z77" s="31"/>
      <c r="AA77" s="10"/>
      <c r="AB77" s="11"/>
      <c r="AC77" s="11"/>
      <c r="AD77" s="53"/>
      <c r="AE77" s="126"/>
      <c r="AF77" s="31"/>
      <c r="AG77" s="10"/>
      <c r="AH77" s="11"/>
      <c r="AI77" s="11"/>
      <c r="AJ77" s="68"/>
      <c r="AK77" s="262" t="s">
        <v>123</v>
      </c>
      <c r="AL77" s="1352" t="s">
        <v>125</v>
      </c>
      <c r="AM77" s="98" t="s">
        <v>285</v>
      </c>
      <c r="AN77" s="95"/>
      <c r="AO77" s="95"/>
      <c r="AP77" s="97"/>
      <c r="AQ77" s="293"/>
      <c r="AR77" s="294"/>
      <c r="AS77" s="50"/>
      <c r="AT77" s="294"/>
      <c r="AU77" s="12"/>
    </row>
    <row r="78" spans="1:47" s="3" customFormat="1" ht="12.75">
      <c r="A78" s="28"/>
      <c r="B78" s="600"/>
      <c r="C78" s="601"/>
      <c r="D78" s="1010"/>
      <c r="E78" s="1010"/>
      <c r="F78" s="388" t="s">
        <v>241</v>
      </c>
      <c r="G78" s="647"/>
      <c r="H78" s="648"/>
      <c r="I78" s="1237"/>
      <c r="J78" s="965"/>
      <c r="K78" s="292"/>
      <c r="L78" s="292"/>
      <c r="M78" s="117"/>
      <c r="N78" s="394"/>
      <c r="O78" s="395"/>
      <c r="P78" s="292"/>
      <c r="Q78" s="381"/>
      <c r="R78" s="292"/>
      <c r="S78" s="292"/>
      <c r="T78" s="117"/>
      <c r="U78" s="394"/>
      <c r="V78" s="269"/>
      <c r="W78" s="270"/>
      <c r="X78" s="271"/>
      <c r="Y78" s="126"/>
      <c r="Z78" s="31"/>
      <c r="AA78" s="10"/>
      <c r="AB78" s="11"/>
      <c r="AC78" s="11"/>
      <c r="AD78" s="53"/>
      <c r="AE78" s="126"/>
      <c r="AF78" s="31"/>
      <c r="AG78" s="10"/>
      <c r="AH78" s="11"/>
      <c r="AI78" s="11"/>
      <c r="AJ78" s="68"/>
      <c r="AK78" s="126"/>
      <c r="AL78" s="31"/>
      <c r="AM78" s="10" t="s">
        <v>4</v>
      </c>
      <c r="AN78" s="11" t="s">
        <v>386</v>
      </c>
      <c r="AO78" s="11">
        <v>20</v>
      </c>
      <c r="AP78" s="53" t="s">
        <v>315</v>
      </c>
      <c r="AQ78" s="293"/>
      <c r="AR78" s="294"/>
      <c r="AS78" s="50"/>
      <c r="AT78" s="294"/>
      <c r="AU78" s="12"/>
    </row>
    <row r="79" spans="1:47" s="3" customFormat="1" ht="12.75">
      <c r="A79" s="28"/>
      <c r="B79" s="600"/>
      <c r="C79" s="601"/>
      <c r="D79" s="1010"/>
      <c r="E79" s="1010"/>
      <c r="F79" s="888"/>
      <c r="G79" s="394"/>
      <c r="H79" s="395"/>
      <c r="I79" s="395"/>
      <c r="J79" s="381"/>
      <c r="K79" s="292"/>
      <c r="L79" s="292"/>
      <c r="M79" s="117"/>
      <c r="N79" s="394"/>
      <c r="O79" s="395"/>
      <c r="P79" s="292"/>
      <c r="Q79" s="381"/>
      <c r="R79" s="292"/>
      <c r="S79" s="292"/>
      <c r="T79" s="117"/>
      <c r="U79" s="394"/>
      <c r="V79" s="279"/>
      <c r="W79" s="270"/>
      <c r="X79" s="271"/>
      <c r="Y79" s="126"/>
      <c r="Z79" s="31"/>
      <c r="AA79" s="10"/>
      <c r="AB79" s="11"/>
      <c r="AC79" s="11"/>
      <c r="AD79" s="53"/>
      <c r="AE79" s="126"/>
      <c r="AF79" s="255"/>
      <c r="AG79" s="10"/>
      <c r="AH79" s="11"/>
      <c r="AI79" s="11"/>
      <c r="AJ79" s="68"/>
      <c r="AK79" s="126"/>
      <c r="AL79" s="31"/>
      <c r="AM79" s="10" t="s">
        <v>45</v>
      </c>
      <c r="AN79" s="11"/>
      <c r="AO79" s="11"/>
      <c r="AP79" s="53"/>
      <c r="AQ79" s="293"/>
      <c r="AR79" s="294"/>
      <c r="AS79" s="50"/>
      <c r="AT79" s="294"/>
      <c r="AU79" s="12"/>
    </row>
    <row r="80" spans="1:47" s="3" customFormat="1" ht="13.5" thickBot="1">
      <c r="A80" s="28"/>
      <c r="B80" s="1226"/>
      <c r="C80" s="949"/>
      <c r="D80" s="1014"/>
      <c r="E80" s="1014"/>
      <c r="F80" s="746"/>
      <c r="G80" s="895"/>
      <c r="H80" s="907"/>
      <c r="I80" s="1156"/>
      <c r="J80" s="908"/>
      <c r="K80" s="1156"/>
      <c r="L80" s="1156"/>
      <c r="M80" s="746"/>
      <c r="N80" s="895"/>
      <c r="O80" s="907"/>
      <c r="P80" s="1156"/>
      <c r="Q80" s="908"/>
      <c r="R80" s="1156"/>
      <c r="S80" s="1156"/>
      <c r="T80" s="746"/>
      <c r="U80" s="895"/>
      <c r="V80" s="280"/>
      <c r="W80" s="276"/>
      <c r="X80" s="277"/>
      <c r="Y80" s="126"/>
      <c r="Z80" s="31"/>
      <c r="AA80" s="78"/>
      <c r="AB80" s="79"/>
      <c r="AC80" s="79"/>
      <c r="AD80" s="76"/>
      <c r="AE80" s="128"/>
      <c r="AF80" s="598"/>
      <c r="AG80" s="85"/>
      <c r="AH80" s="81"/>
      <c r="AI80" s="79"/>
      <c r="AJ80" s="200"/>
      <c r="AK80" s="128"/>
      <c r="AL80" s="385"/>
      <c r="AM80" s="78" t="s">
        <v>46</v>
      </c>
      <c r="AN80" s="79" t="s">
        <v>385</v>
      </c>
      <c r="AO80" s="79">
        <v>18</v>
      </c>
      <c r="AP80" s="80" t="s">
        <v>315</v>
      </c>
      <c r="AQ80" s="297"/>
      <c r="AR80" s="298"/>
      <c r="AS80" s="80"/>
      <c r="AT80" s="298"/>
      <c r="AU80" s="84"/>
    </row>
    <row r="81" spans="1:47" s="3" customFormat="1" ht="13.5" thickTop="1">
      <c r="A81" s="28"/>
      <c r="B81" s="600">
        <v>20</v>
      </c>
      <c r="C81" s="601" t="s">
        <v>126</v>
      </c>
      <c r="D81" s="1010"/>
      <c r="E81" s="1010"/>
      <c r="F81" s="117"/>
      <c r="G81" s="394"/>
      <c r="H81" s="395"/>
      <c r="I81" s="946"/>
      <c r="J81" s="601"/>
      <c r="K81" s="292"/>
      <c r="L81" s="292"/>
      <c r="M81" s="117"/>
      <c r="N81" s="394"/>
      <c r="O81" s="395"/>
      <c r="P81" s="292"/>
      <c r="Q81" s="381"/>
      <c r="R81" s="292"/>
      <c r="S81" s="292"/>
      <c r="T81" s="117"/>
      <c r="U81" s="1233"/>
      <c r="V81" s="270"/>
      <c r="W81" s="270"/>
      <c r="X81" s="1049"/>
      <c r="Y81" s="1045"/>
      <c r="Z81" s="1116"/>
      <c r="AA81" s="15"/>
      <c r="AB81" s="11"/>
      <c r="AC81" s="11"/>
      <c r="AD81" s="53"/>
      <c r="AE81" s="126" t="s">
        <v>126</v>
      </c>
      <c r="AF81" s="255" t="s">
        <v>289</v>
      </c>
      <c r="AG81" s="627"/>
      <c r="AH81" s="628"/>
      <c r="AI81" s="617"/>
      <c r="AJ81" s="629"/>
      <c r="AK81" s="126"/>
      <c r="AL81" s="118"/>
      <c r="AM81" s="10"/>
      <c r="AN81" s="11"/>
      <c r="AO81" s="11"/>
      <c r="AP81" s="6"/>
      <c r="AQ81" s="293"/>
      <c r="AR81" s="294"/>
      <c r="AS81" s="50"/>
      <c r="AT81" s="294"/>
      <c r="AU81" s="12"/>
    </row>
    <row r="82" spans="1:47" s="3" customFormat="1" ht="12.75">
      <c r="A82" s="28"/>
      <c r="B82" s="600"/>
      <c r="C82" s="601"/>
      <c r="D82" s="1010"/>
      <c r="E82" s="1010"/>
      <c r="F82" s="117"/>
      <c r="G82" s="394"/>
      <c r="H82" s="395"/>
      <c r="I82" s="946"/>
      <c r="J82" s="601"/>
      <c r="K82" s="292"/>
      <c r="L82" s="292"/>
      <c r="M82" s="117"/>
      <c r="N82" s="394"/>
      <c r="O82" s="395"/>
      <c r="P82" s="292"/>
      <c r="Q82" s="381"/>
      <c r="R82" s="292"/>
      <c r="S82" s="292"/>
      <c r="T82" s="117"/>
      <c r="U82" s="394"/>
      <c r="V82" s="269"/>
      <c r="W82" s="270"/>
      <c r="X82" s="1049"/>
      <c r="Y82" s="1021"/>
      <c r="Z82" s="388"/>
      <c r="AA82" s="15"/>
      <c r="AB82" s="11"/>
      <c r="AC82" s="11"/>
      <c r="AD82" s="53"/>
      <c r="AE82" s="126"/>
      <c r="AF82" s="255"/>
      <c r="AG82" s="616"/>
      <c r="AH82" s="628"/>
      <c r="AI82" s="617"/>
      <c r="AJ82" s="629"/>
      <c r="AK82" s="126"/>
      <c r="AL82" s="118"/>
      <c r="AM82" s="10"/>
      <c r="AN82" s="11"/>
      <c r="AO82" s="11"/>
      <c r="AP82" s="6"/>
      <c r="AQ82" s="293"/>
      <c r="AR82" s="294"/>
      <c r="AS82" s="50"/>
      <c r="AT82" s="294"/>
      <c r="AU82" s="12"/>
    </row>
    <row r="83" spans="1:47" s="3" customFormat="1" ht="13.5" thickBot="1">
      <c r="A83" s="28"/>
      <c r="B83" s="947"/>
      <c r="C83" s="948"/>
      <c r="D83" s="1011"/>
      <c r="E83" s="1011"/>
      <c r="F83" s="745"/>
      <c r="G83" s="865"/>
      <c r="H83" s="866"/>
      <c r="I83" s="1136"/>
      <c r="J83" s="948"/>
      <c r="K83" s="869"/>
      <c r="L83" s="869"/>
      <c r="M83" s="745"/>
      <c r="N83" s="865"/>
      <c r="O83" s="866"/>
      <c r="P83" s="869"/>
      <c r="Q83" s="867"/>
      <c r="R83" s="869"/>
      <c r="S83" s="869"/>
      <c r="T83" s="745"/>
      <c r="U83" s="1238"/>
      <c r="V83" s="273"/>
      <c r="W83" s="273"/>
      <c r="X83" s="368"/>
      <c r="Y83" s="1022"/>
      <c r="Z83" s="1117"/>
      <c r="AA83" s="30"/>
      <c r="AB83" s="19"/>
      <c r="AC83" s="19"/>
      <c r="AD83" s="56"/>
      <c r="AE83" s="127"/>
      <c r="AF83" s="597"/>
      <c r="AG83" s="30"/>
      <c r="AH83" s="21"/>
      <c r="AI83" s="19"/>
      <c r="AJ83" s="199"/>
      <c r="AK83" s="127"/>
      <c r="AL83" s="384"/>
      <c r="AM83" s="17"/>
      <c r="AN83" s="19"/>
      <c r="AO83" s="19"/>
      <c r="AP83" s="18"/>
      <c r="AQ83" s="295"/>
      <c r="AR83" s="296"/>
      <c r="AS83" s="51"/>
      <c r="AT83" s="296"/>
      <c r="AU83" s="20"/>
    </row>
    <row r="84" spans="1:47" s="3" customFormat="1" ht="13.5" thickTop="1">
      <c r="A84" s="1279" t="s">
        <v>490</v>
      </c>
      <c r="B84" s="1408">
        <v>21</v>
      </c>
      <c r="C84" s="1409" t="s">
        <v>109</v>
      </c>
      <c r="D84" s="1010"/>
      <c r="E84" s="1010"/>
      <c r="F84" s="117"/>
      <c r="G84" s="394"/>
      <c r="H84" s="395"/>
      <c r="I84" s="946"/>
      <c r="J84" s="601"/>
      <c r="K84" s="292"/>
      <c r="L84" s="292"/>
      <c r="M84" s="117"/>
      <c r="N84" s="394"/>
      <c r="O84" s="395"/>
      <c r="P84" s="292"/>
      <c r="Q84" s="381"/>
      <c r="R84" s="292" t="s">
        <v>109</v>
      </c>
      <c r="S84" s="292"/>
      <c r="T84" s="117" t="s">
        <v>294</v>
      </c>
      <c r="U84" s="647"/>
      <c r="V84" s="618"/>
      <c r="W84" s="617"/>
      <c r="X84" s="619"/>
      <c r="Y84" s="126"/>
      <c r="Z84" s="31"/>
      <c r="AA84" s="10"/>
      <c r="AB84" s="11"/>
      <c r="AC84" s="11"/>
      <c r="AD84" s="53"/>
      <c r="AE84" s="126"/>
      <c r="AF84" s="255"/>
      <c r="AG84" s="15"/>
      <c r="AH84" s="13"/>
      <c r="AI84" s="11"/>
      <c r="AJ84" s="74"/>
      <c r="AK84" s="126"/>
      <c r="AL84" s="118"/>
      <c r="AM84" s="10"/>
      <c r="AN84" s="11"/>
      <c r="AO84" s="11"/>
      <c r="AP84" s="6"/>
      <c r="AQ84" s="293"/>
      <c r="AR84" s="294"/>
      <c r="AS84" s="50"/>
      <c r="AT84" s="349"/>
      <c r="AU84" s="12"/>
    </row>
    <row r="85" spans="1:47" s="3" customFormat="1" ht="12.75">
      <c r="A85" s="28"/>
      <c r="B85" s="600"/>
      <c r="C85" s="601"/>
      <c r="D85" s="1010"/>
      <c r="E85" s="1010"/>
      <c r="F85" s="117"/>
      <c r="G85" s="394"/>
      <c r="H85" s="395"/>
      <c r="I85" s="946"/>
      <c r="J85" s="601"/>
      <c r="K85" s="292"/>
      <c r="L85" s="292"/>
      <c r="M85" s="117"/>
      <c r="N85" s="394"/>
      <c r="O85" s="395"/>
      <c r="P85" s="292"/>
      <c r="Q85" s="381"/>
      <c r="R85" s="292"/>
      <c r="S85" s="292"/>
      <c r="T85" s="117"/>
      <c r="U85" s="660"/>
      <c r="V85" s="618"/>
      <c r="W85" s="617"/>
      <c r="X85" s="619"/>
      <c r="Y85" s="126"/>
      <c r="Z85" s="31"/>
      <c r="AA85" s="10"/>
      <c r="AB85" s="11"/>
      <c r="AC85" s="11"/>
      <c r="AD85" s="53"/>
      <c r="AE85" s="126"/>
      <c r="AF85" s="255"/>
      <c r="AG85" s="15"/>
      <c r="AH85" s="13"/>
      <c r="AI85" s="11"/>
      <c r="AJ85" s="74"/>
      <c r="AK85" s="126"/>
      <c r="AL85" s="118"/>
      <c r="AM85" s="10"/>
      <c r="AN85" s="11"/>
      <c r="AO85" s="11"/>
      <c r="AP85" s="6"/>
      <c r="AQ85" s="293"/>
      <c r="AR85" s="294"/>
      <c r="AS85" s="50"/>
      <c r="AT85" s="349"/>
      <c r="AU85" s="12"/>
    </row>
    <row r="86" spans="1:47" s="3" customFormat="1" ht="13.5" thickBot="1">
      <c r="A86" s="28"/>
      <c r="B86" s="947"/>
      <c r="C86" s="948"/>
      <c r="D86" s="1010"/>
      <c r="E86" s="1010"/>
      <c r="F86" s="117"/>
      <c r="G86" s="865"/>
      <c r="H86" s="866"/>
      <c r="I86" s="1136"/>
      <c r="J86" s="948"/>
      <c r="K86" s="869"/>
      <c r="L86" s="869"/>
      <c r="M86" s="745"/>
      <c r="N86" s="865"/>
      <c r="O86" s="866"/>
      <c r="P86" s="869"/>
      <c r="Q86" s="867"/>
      <c r="R86" s="869"/>
      <c r="S86" s="869"/>
      <c r="T86" s="745"/>
      <c r="U86" s="903"/>
      <c r="V86" s="635"/>
      <c r="W86" s="636"/>
      <c r="X86" s="637"/>
      <c r="Y86" s="127"/>
      <c r="Z86" s="384"/>
      <c r="AA86" s="17"/>
      <c r="AB86" s="19"/>
      <c r="AC86" s="19"/>
      <c r="AD86" s="56"/>
      <c r="AE86" s="127"/>
      <c r="AF86" s="597"/>
      <c r="AG86" s="30"/>
      <c r="AH86" s="21"/>
      <c r="AI86" s="19"/>
      <c r="AJ86" s="199"/>
      <c r="AK86" s="127"/>
      <c r="AL86" s="384"/>
      <c r="AM86" s="17"/>
      <c r="AN86" s="19"/>
      <c r="AO86" s="19"/>
      <c r="AP86" s="18"/>
      <c r="AQ86" s="295"/>
      <c r="AR86" s="296"/>
      <c r="AS86" s="51"/>
      <c r="AT86" s="350"/>
      <c r="AU86" s="20"/>
    </row>
    <row r="87" spans="1:47" s="3" customFormat="1" ht="13.5" thickTop="1">
      <c r="A87" s="28"/>
      <c r="B87" s="600">
        <v>22</v>
      </c>
      <c r="C87" s="292" t="s">
        <v>112</v>
      </c>
      <c r="D87" s="1263" t="s">
        <v>112</v>
      </c>
      <c r="E87" s="1078"/>
      <c r="F87" s="784" t="s">
        <v>465</v>
      </c>
      <c r="G87" s="15"/>
      <c r="H87" s="11"/>
      <c r="I87" s="13"/>
      <c r="J87" s="50"/>
      <c r="K87" s="126"/>
      <c r="L87" s="126"/>
      <c r="M87" s="31"/>
      <c r="N87" s="394"/>
      <c r="O87" s="395"/>
      <c r="P87" s="292"/>
      <c r="Q87" s="381"/>
      <c r="R87" s="126"/>
      <c r="S87" s="126"/>
      <c r="T87" s="31"/>
      <c r="U87" s="36"/>
      <c r="V87" s="270"/>
      <c r="W87" s="270"/>
      <c r="X87" s="271"/>
      <c r="Y87" s="126"/>
      <c r="Z87" s="31"/>
      <c r="AA87" s="394"/>
      <c r="AB87" s="395"/>
      <c r="AC87" s="395"/>
      <c r="AD87" s="381"/>
      <c r="AE87" s="126"/>
      <c r="AF87" s="255"/>
      <c r="AG87" s="13"/>
      <c r="AH87" s="13"/>
      <c r="AI87" s="11"/>
      <c r="AJ87" s="74"/>
      <c r="AK87" s="126"/>
      <c r="AL87" s="118"/>
      <c r="AM87" s="10"/>
      <c r="AN87" s="11"/>
      <c r="AO87" s="11"/>
      <c r="AP87" s="6"/>
      <c r="AQ87" s="293"/>
      <c r="AR87" s="294"/>
      <c r="AS87" s="50"/>
      <c r="AT87" s="349"/>
      <c r="AU87" s="12"/>
    </row>
    <row r="88" spans="1:47" s="3" customFormat="1" ht="12.75">
      <c r="A88" s="28"/>
      <c r="B88" s="600"/>
      <c r="C88" s="292"/>
      <c r="D88" s="1021"/>
      <c r="E88" s="126"/>
      <c r="F88" s="388" t="s">
        <v>241</v>
      </c>
      <c r="G88" s="15"/>
      <c r="H88" s="11"/>
      <c r="I88" s="13"/>
      <c r="J88" s="50"/>
      <c r="K88" s="126"/>
      <c r="L88" s="126"/>
      <c r="M88" s="117"/>
      <c r="N88" s="394"/>
      <c r="O88" s="395"/>
      <c r="P88" s="292"/>
      <c r="Q88" s="381"/>
      <c r="R88" s="126"/>
      <c r="S88" s="126"/>
      <c r="T88" s="31"/>
      <c r="U88" s="36"/>
      <c r="V88" s="270"/>
      <c r="W88" s="270"/>
      <c r="X88" s="271"/>
      <c r="Y88" s="126"/>
      <c r="Z88" s="852"/>
      <c r="AA88" s="394"/>
      <c r="AB88" s="395"/>
      <c r="AC88" s="395"/>
      <c r="AD88" s="381"/>
      <c r="AE88" s="126"/>
      <c r="AF88" s="255"/>
      <c r="AG88" s="13"/>
      <c r="AH88" s="13"/>
      <c r="AI88" s="11"/>
      <c r="AJ88" s="74"/>
      <c r="AK88" s="126"/>
      <c r="AL88" s="118"/>
      <c r="AM88" s="10"/>
      <c r="AN88" s="11"/>
      <c r="AO88" s="11"/>
      <c r="AP88" s="6"/>
      <c r="AQ88" s="293"/>
      <c r="AR88" s="294"/>
      <c r="AS88" s="50"/>
      <c r="AT88" s="349"/>
      <c r="AU88" s="12"/>
    </row>
    <row r="89" spans="1:47" s="3" customFormat="1" ht="13.5" thickBot="1">
      <c r="A89" s="28"/>
      <c r="B89" s="947"/>
      <c r="C89" s="869"/>
      <c r="D89" s="1022"/>
      <c r="E89" s="1023"/>
      <c r="F89" s="1115"/>
      <c r="G89" s="30"/>
      <c r="H89" s="19"/>
      <c r="I89" s="19"/>
      <c r="J89" s="51"/>
      <c r="K89" s="127"/>
      <c r="L89" s="127"/>
      <c r="M89" s="868"/>
      <c r="N89" s="865"/>
      <c r="O89" s="866"/>
      <c r="P89" s="869"/>
      <c r="Q89" s="867"/>
      <c r="R89" s="127"/>
      <c r="S89" s="127"/>
      <c r="T89" s="384"/>
      <c r="U89" s="37"/>
      <c r="V89" s="273"/>
      <c r="W89" s="273"/>
      <c r="X89" s="274"/>
      <c r="Y89" s="127"/>
      <c r="Z89" s="745"/>
      <c r="AA89" s="865"/>
      <c r="AB89" s="866"/>
      <c r="AC89" s="866"/>
      <c r="AD89" s="867"/>
      <c r="AE89" s="127"/>
      <c r="AF89" s="597"/>
      <c r="AG89" s="21"/>
      <c r="AH89" s="21"/>
      <c r="AI89" s="19"/>
      <c r="AJ89" s="199"/>
      <c r="AK89" s="127"/>
      <c r="AL89" s="384"/>
      <c r="AM89" s="17"/>
      <c r="AN89" s="19"/>
      <c r="AO89" s="19"/>
      <c r="AP89" s="18"/>
      <c r="AQ89" s="295"/>
      <c r="AR89" s="296"/>
      <c r="AS89" s="51"/>
      <c r="AT89" s="350"/>
      <c r="AU89" s="20"/>
    </row>
    <row r="90" spans="1:47" s="3" customFormat="1" ht="13.5" thickTop="1">
      <c r="A90" s="28"/>
      <c r="B90" s="600">
        <v>23</v>
      </c>
      <c r="C90" s="601" t="s">
        <v>115</v>
      </c>
      <c r="D90" s="126"/>
      <c r="E90" s="126"/>
      <c r="F90" s="31"/>
      <c r="G90" s="10"/>
      <c r="H90" s="11"/>
      <c r="I90" s="11"/>
      <c r="J90" s="50"/>
      <c r="K90" s="126"/>
      <c r="L90" s="126"/>
      <c r="M90" s="31"/>
      <c r="N90" s="10"/>
      <c r="O90" s="11"/>
      <c r="P90" s="6"/>
      <c r="Q90" s="53"/>
      <c r="R90" s="126" t="s">
        <v>115</v>
      </c>
      <c r="S90" s="126"/>
      <c r="T90" s="118" t="s">
        <v>372</v>
      </c>
      <c r="U90" s="36"/>
      <c r="V90" s="270"/>
      <c r="W90" s="270"/>
      <c r="X90" s="271"/>
      <c r="Y90" s="126"/>
      <c r="Z90" s="31"/>
      <c r="AA90" s="10"/>
      <c r="AB90" s="11"/>
      <c r="AC90" s="11"/>
      <c r="AD90" s="53"/>
      <c r="AE90" s="126"/>
      <c r="AF90" s="255"/>
      <c r="AG90" s="13"/>
      <c r="AH90" s="13"/>
      <c r="AI90" s="11"/>
      <c r="AJ90" s="74"/>
      <c r="AK90" s="126"/>
      <c r="AL90" s="118"/>
      <c r="AM90" s="10"/>
      <c r="AN90" s="11"/>
      <c r="AO90" s="11"/>
      <c r="AP90" s="6"/>
      <c r="AQ90" s="293"/>
      <c r="AR90" s="294"/>
      <c r="AS90" s="50"/>
      <c r="AT90" s="349"/>
      <c r="AU90" s="12"/>
    </row>
    <row r="91" spans="1:47" s="3" customFormat="1" ht="12.75">
      <c r="A91" s="28"/>
      <c r="B91" s="600"/>
      <c r="C91" s="601"/>
      <c r="D91" s="126"/>
      <c r="E91" s="126"/>
      <c r="F91" s="31"/>
      <c r="G91" s="10"/>
      <c r="H91" s="11"/>
      <c r="I91" s="11"/>
      <c r="J91" s="50"/>
      <c r="K91" s="126"/>
      <c r="L91" s="126"/>
      <c r="M91" s="31"/>
      <c r="N91" s="10"/>
      <c r="O91" s="11"/>
      <c r="P91" s="6"/>
      <c r="Q91" s="53"/>
      <c r="R91" s="126"/>
      <c r="S91" s="126"/>
      <c r="T91" s="31"/>
      <c r="U91" s="36"/>
      <c r="V91" s="270"/>
      <c r="W91" s="270"/>
      <c r="X91" s="271"/>
      <c r="Y91" s="126"/>
      <c r="Z91" s="31"/>
      <c r="AA91" s="10"/>
      <c r="AB91" s="11"/>
      <c r="AC91" s="11"/>
      <c r="AD91" s="53"/>
      <c r="AE91" s="126"/>
      <c r="AF91" s="255"/>
      <c r="AG91" s="13"/>
      <c r="AH91" s="13"/>
      <c r="AI91" s="11"/>
      <c r="AJ91" s="74"/>
      <c r="AK91" s="126"/>
      <c r="AL91" s="118"/>
      <c r="AM91" s="10"/>
      <c r="AN91" s="11"/>
      <c r="AO91" s="11"/>
      <c r="AP91" s="6"/>
      <c r="AQ91" s="293"/>
      <c r="AR91" s="294"/>
      <c r="AS91" s="50"/>
      <c r="AT91" s="349"/>
      <c r="AU91" s="12"/>
    </row>
    <row r="92" spans="1:47" s="18" customFormat="1" ht="12.75">
      <c r="A92" s="28"/>
      <c r="B92" s="866"/>
      <c r="C92" s="948"/>
      <c r="D92" s="127"/>
      <c r="E92" s="127"/>
      <c r="F92" s="384"/>
      <c r="G92" s="17"/>
      <c r="H92" s="19"/>
      <c r="J92" s="56"/>
      <c r="K92" s="127"/>
      <c r="L92" s="127"/>
      <c r="M92" s="384"/>
      <c r="N92" s="17"/>
      <c r="O92" s="19"/>
      <c r="Q92" s="56"/>
      <c r="R92" s="127"/>
      <c r="S92" s="127"/>
      <c r="T92" s="384"/>
      <c r="U92" s="37"/>
      <c r="V92" s="273"/>
      <c r="W92" s="273"/>
      <c r="X92" s="274"/>
      <c r="Y92" s="127"/>
      <c r="Z92" s="384"/>
      <c r="AA92" s="17"/>
      <c r="AB92" s="19"/>
      <c r="AC92" s="19"/>
      <c r="AD92" s="56"/>
      <c r="AE92" s="127"/>
      <c r="AF92" s="597"/>
      <c r="AG92" s="21"/>
      <c r="AH92" s="21"/>
      <c r="AI92" s="19"/>
      <c r="AJ92" s="199"/>
      <c r="AK92" s="127"/>
      <c r="AL92" s="384"/>
      <c r="AM92" s="17"/>
      <c r="AN92" s="19"/>
      <c r="AO92" s="19"/>
      <c r="AQ92" s="295"/>
      <c r="AR92" s="296"/>
      <c r="AS92" s="51"/>
      <c r="AT92" s="350"/>
      <c r="AU92" s="20"/>
    </row>
    <row r="93" spans="1:47" s="6" customFormat="1" ht="12.75">
      <c r="A93" s="346"/>
      <c r="B93" s="395">
        <v>24</v>
      </c>
      <c r="C93" s="601" t="s">
        <v>117</v>
      </c>
      <c r="D93" s="126" t="s">
        <v>117</v>
      </c>
      <c r="E93" s="126" t="s">
        <v>486</v>
      </c>
      <c r="F93" s="784" t="s">
        <v>465</v>
      </c>
      <c r="G93" s="283"/>
      <c r="H93" s="313"/>
      <c r="I93" s="314"/>
      <c r="J93" s="315"/>
      <c r="K93" s="126"/>
      <c r="L93" s="126"/>
      <c r="M93" s="31"/>
      <c r="N93" s="10"/>
      <c r="O93" s="11"/>
      <c r="Q93" s="53"/>
      <c r="R93" s="126"/>
      <c r="S93" s="126"/>
      <c r="T93" s="31"/>
      <c r="U93" s="36"/>
      <c r="V93" s="270"/>
      <c r="W93" s="270"/>
      <c r="X93" s="271"/>
      <c r="Y93" s="126" t="s">
        <v>117</v>
      </c>
      <c r="Z93" s="118" t="s">
        <v>479</v>
      </c>
      <c r="AA93" s="718" t="s">
        <v>142</v>
      </c>
      <c r="AB93" s="710"/>
      <c r="AC93" s="710"/>
      <c r="AD93" s="711"/>
      <c r="AE93" s="126"/>
      <c r="AF93" s="255"/>
      <c r="AG93" s="13"/>
      <c r="AH93" s="13"/>
      <c r="AI93" s="11"/>
      <c r="AJ93" s="74"/>
      <c r="AK93" s="126"/>
      <c r="AL93" s="118"/>
      <c r="AM93" s="10"/>
      <c r="AN93" s="11"/>
      <c r="AO93" s="11"/>
      <c r="AQ93" s="293"/>
      <c r="AR93" s="294"/>
      <c r="AS93" s="50"/>
      <c r="AT93" s="349"/>
      <c r="AU93" s="12"/>
    </row>
    <row r="94" spans="1:47" s="6" customFormat="1" ht="12.75">
      <c r="A94" s="28"/>
      <c r="B94" s="600"/>
      <c r="C94" s="601"/>
      <c r="D94" s="126"/>
      <c r="E94" s="126"/>
      <c r="F94" s="785" t="s">
        <v>242</v>
      </c>
      <c r="G94" s="159"/>
      <c r="H94" s="285"/>
      <c r="I94" s="308"/>
      <c r="J94" s="326"/>
      <c r="K94" s="126"/>
      <c r="L94" s="126"/>
      <c r="M94" s="31"/>
      <c r="N94" s="10"/>
      <c r="O94" s="11"/>
      <c r="Q94" s="53"/>
      <c r="R94" s="126"/>
      <c r="S94" s="126"/>
      <c r="T94" s="31"/>
      <c r="U94" s="36"/>
      <c r="V94" s="270"/>
      <c r="W94" s="270"/>
      <c r="X94" s="271"/>
      <c r="Y94" s="126"/>
      <c r="Z94" s="31"/>
      <c r="AA94" s="718" t="s">
        <v>149</v>
      </c>
      <c r="AB94" s="710" t="s">
        <v>386</v>
      </c>
      <c r="AC94" s="710">
        <v>12</v>
      </c>
      <c r="AD94" s="711">
        <v>150</v>
      </c>
      <c r="AE94" s="126"/>
      <c r="AF94" s="255"/>
      <c r="AG94" s="13"/>
      <c r="AH94" s="13"/>
      <c r="AI94" s="11"/>
      <c r="AJ94" s="74"/>
      <c r="AK94" s="126"/>
      <c r="AL94" s="118"/>
      <c r="AM94" s="10"/>
      <c r="AN94" s="11"/>
      <c r="AO94" s="11"/>
      <c r="AQ94" s="293"/>
      <c r="AR94" s="294"/>
      <c r="AS94" s="63"/>
      <c r="AT94" s="349"/>
      <c r="AU94" s="12"/>
    </row>
    <row r="95" spans="1:47" s="6" customFormat="1" ht="13.5" thickBot="1">
      <c r="A95" s="28"/>
      <c r="B95" s="866"/>
      <c r="C95" s="948"/>
      <c r="D95" s="127"/>
      <c r="E95" s="127"/>
      <c r="F95" s="384"/>
      <c r="G95" s="17"/>
      <c r="H95" s="19"/>
      <c r="I95" s="21"/>
      <c r="J95" s="51"/>
      <c r="K95" s="126"/>
      <c r="L95" s="126"/>
      <c r="M95" s="31"/>
      <c r="N95" s="17"/>
      <c r="O95" s="19"/>
      <c r="P95" s="18"/>
      <c r="Q95" s="56"/>
      <c r="R95" s="127"/>
      <c r="S95" s="127"/>
      <c r="T95" s="384"/>
      <c r="U95" s="37"/>
      <c r="V95" s="273"/>
      <c r="W95" s="273"/>
      <c r="X95" s="274"/>
      <c r="Y95" s="127"/>
      <c r="Z95" s="384"/>
      <c r="AA95" s="17"/>
      <c r="AB95" s="19"/>
      <c r="AC95" s="19"/>
      <c r="AD95" s="56"/>
      <c r="AE95" s="127"/>
      <c r="AF95" s="597"/>
      <c r="AG95" s="21"/>
      <c r="AH95" s="21"/>
      <c r="AI95" s="19"/>
      <c r="AJ95" s="199"/>
      <c r="AK95" s="127"/>
      <c r="AL95" s="384"/>
      <c r="AM95" s="17"/>
      <c r="AN95" s="19"/>
      <c r="AO95" s="19"/>
      <c r="AP95" s="18"/>
      <c r="AQ95" s="295"/>
      <c r="AR95" s="296"/>
      <c r="AS95" s="51"/>
      <c r="AT95" s="350"/>
      <c r="AU95" s="20"/>
    </row>
    <row r="96" spans="1:47" s="6" customFormat="1" ht="13.5" thickTop="1">
      <c r="A96" s="28" t="s">
        <v>145</v>
      </c>
      <c r="B96" s="600">
        <v>25</v>
      </c>
      <c r="C96" s="601" t="s">
        <v>119</v>
      </c>
      <c r="D96" s="126"/>
      <c r="E96" s="126"/>
      <c r="F96" s="31"/>
      <c r="G96" s="647"/>
      <c r="H96" s="648"/>
      <c r="I96" s="649"/>
      <c r="J96" s="1056"/>
      <c r="K96" s="1045" t="s">
        <v>119</v>
      </c>
      <c r="L96" s="1046"/>
      <c r="M96" s="387" t="s">
        <v>432</v>
      </c>
      <c r="N96" s="627"/>
      <c r="O96" s="617"/>
      <c r="P96" s="618"/>
      <c r="Q96" s="1070"/>
      <c r="R96" s="126" t="s">
        <v>119</v>
      </c>
      <c r="S96" s="126"/>
      <c r="T96" s="117" t="s">
        <v>295</v>
      </c>
      <c r="U96" s="641" t="s">
        <v>148</v>
      </c>
      <c r="V96" s="617"/>
      <c r="W96" s="617"/>
      <c r="X96" s="1070"/>
      <c r="Y96" s="126"/>
      <c r="Z96" s="31"/>
      <c r="AA96" s="10"/>
      <c r="AB96" s="11"/>
      <c r="AC96" s="11"/>
      <c r="AD96" s="53"/>
      <c r="AE96" s="126"/>
      <c r="AF96" s="255"/>
      <c r="AG96" s="13"/>
      <c r="AH96" s="13"/>
      <c r="AI96" s="11"/>
      <c r="AJ96" s="74"/>
      <c r="AK96" s="126" t="s">
        <v>119</v>
      </c>
      <c r="AL96" s="118" t="s">
        <v>219</v>
      </c>
      <c r="AM96" s="10" t="s">
        <v>769</v>
      </c>
      <c r="AN96" s="11"/>
      <c r="AO96" s="11"/>
      <c r="AQ96" s="293"/>
      <c r="AR96" s="294"/>
      <c r="AS96" s="50"/>
      <c r="AT96" s="349"/>
      <c r="AU96" s="12" t="s">
        <v>2</v>
      </c>
    </row>
    <row r="97" spans="1:47" s="6" customFormat="1" ht="12.75">
      <c r="A97" s="28"/>
      <c r="B97" s="600"/>
      <c r="C97" s="601"/>
      <c r="D97" s="126"/>
      <c r="E97" s="126"/>
      <c r="F97" s="31"/>
      <c r="G97" s="647"/>
      <c r="H97" s="648"/>
      <c r="I97" s="648"/>
      <c r="J97" s="649"/>
      <c r="K97" s="1021"/>
      <c r="L97" s="126"/>
      <c r="M97" s="388"/>
      <c r="N97" s="627"/>
      <c r="O97" s="617"/>
      <c r="P97" s="618"/>
      <c r="Q97" s="1070"/>
      <c r="R97" s="126"/>
      <c r="S97" s="126"/>
      <c r="T97" s="31" t="s">
        <v>88</v>
      </c>
      <c r="U97" s="1702" t="s">
        <v>86</v>
      </c>
      <c r="V97" s="617" t="s">
        <v>121</v>
      </c>
      <c r="W97" s="617">
        <v>12</v>
      </c>
      <c r="X97" s="1070">
        <v>400</v>
      </c>
      <c r="Y97" s="126"/>
      <c r="Z97" s="31"/>
      <c r="AA97" s="10"/>
      <c r="AB97" s="11"/>
      <c r="AC97" s="11"/>
      <c r="AD97" s="53"/>
      <c r="AE97" s="126"/>
      <c r="AF97" s="255"/>
      <c r="AG97" s="13"/>
      <c r="AH97" s="13"/>
      <c r="AI97" s="11"/>
      <c r="AJ97" s="74"/>
      <c r="AK97" s="126"/>
      <c r="AL97" s="118"/>
      <c r="AM97" s="10" t="s">
        <v>770</v>
      </c>
      <c r="AN97" s="11" t="s">
        <v>121</v>
      </c>
      <c r="AO97" s="11">
        <v>14</v>
      </c>
      <c r="AP97" s="6" t="s">
        <v>315</v>
      </c>
      <c r="AQ97" s="67"/>
      <c r="AR97" s="294"/>
      <c r="AS97" s="50"/>
      <c r="AT97" s="349"/>
      <c r="AU97" s="912" t="s">
        <v>496</v>
      </c>
    </row>
    <row r="98" spans="1:47" s="6" customFormat="1" ht="12.75">
      <c r="A98" s="28"/>
      <c r="B98" s="600"/>
      <c r="C98" s="601"/>
      <c r="D98" s="126"/>
      <c r="E98" s="126"/>
      <c r="F98" s="31"/>
      <c r="G98" s="10"/>
      <c r="H98" s="11"/>
      <c r="I98" s="11"/>
      <c r="K98" s="1021"/>
      <c r="L98" s="126"/>
      <c r="M98" s="388"/>
      <c r="N98" s="627"/>
      <c r="O98" s="617"/>
      <c r="P98" s="618"/>
      <c r="Q98" s="1070"/>
      <c r="R98" s="126"/>
      <c r="S98" s="126"/>
      <c r="T98" s="31" t="s">
        <v>354</v>
      </c>
      <c r="U98" s="641" t="s">
        <v>263</v>
      </c>
      <c r="V98" s="617"/>
      <c r="W98" s="617"/>
      <c r="X98" s="1070"/>
      <c r="Y98" s="126"/>
      <c r="Z98" s="31"/>
      <c r="AA98" s="10"/>
      <c r="AB98" s="11"/>
      <c r="AC98" s="11"/>
      <c r="AD98" s="53"/>
      <c r="AE98" s="126"/>
      <c r="AF98" s="255"/>
      <c r="AG98" s="13"/>
      <c r="AH98" s="13"/>
      <c r="AI98" s="11"/>
      <c r="AJ98" s="74"/>
      <c r="AK98" s="126"/>
      <c r="AL98" s="118"/>
      <c r="AM98" s="10"/>
      <c r="AN98" s="11"/>
      <c r="AO98" s="11"/>
      <c r="AQ98" s="293"/>
      <c r="AR98" s="294"/>
      <c r="AS98" s="50"/>
      <c r="AT98" s="349"/>
      <c r="AU98" s="912" t="s">
        <v>497</v>
      </c>
    </row>
    <row r="99" spans="1:47" s="6" customFormat="1" ht="12.75">
      <c r="A99" s="28"/>
      <c r="B99" s="600"/>
      <c r="C99" s="601"/>
      <c r="D99" s="126"/>
      <c r="E99" s="126"/>
      <c r="F99" s="31"/>
      <c r="G99" s="10"/>
      <c r="H99" s="11"/>
      <c r="I99" s="13"/>
      <c r="K99" s="1021"/>
      <c r="L99" s="126"/>
      <c r="M99" s="388"/>
      <c r="N99" s="627"/>
      <c r="O99" s="617"/>
      <c r="P99" s="618"/>
      <c r="Q99" s="1070"/>
      <c r="R99" s="126"/>
      <c r="S99" s="126"/>
      <c r="T99" s="31"/>
      <c r="U99" s="641" t="s">
        <v>86</v>
      </c>
      <c r="V99" s="617" t="s">
        <v>121</v>
      </c>
      <c r="W99" s="617">
        <v>20</v>
      </c>
      <c r="X99" s="1070">
        <v>400</v>
      </c>
      <c r="Y99" s="126"/>
      <c r="Z99" s="31"/>
      <c r="AA99" s="10"/>
      <c r="AB99" s="11"/>
      <c r="AC99" s="11"/>
      <c r="AD99" s="53"/>
      <c r="AE99" s="126"/>
      <c r="AF99" s="255"/>
      <c r="AG99" s="13"/>
      <c r="AH99" s="13"/>
      <c r="AI99" s="11"/>
      <c r="AJ99" s="74"/>
      <c r="AK99" s="126"/>
      <c r="AL99" s="118"/>
      <c r="AM99" s="10"/>
      <c r="AN99" s="11"/>
      <c r="AO99" s="11"/>
      <c r="AQ99" s="293"/>
      <c r="AR99" s="294"/>
      <c r="AS99" s="50"/>
      <c r="AT99" s="349"/>
      <c r="AU99" s="12"/>
    </row>
    <row r="100" spans="1:47" s="6" customFormat="1" ht="12.75">
      <c r="A100" s="28"/>
      <c r="B100" s="600"/>
      <c r="C100" s="601"/>
      <c r="D100" s="126"/>
      <c r="E100" s="126"/>
      <c r="F100" s="31"/>
      <c r="G100" s="10"/>
      <c r="H100" s="11"/>
      <c r="I100" s="13"/>
      <c r="K100" s="1021"/>
      <c r="L100" s="126"/>
      <c r="M100" s="388"/>
      <c r="N100" s="1054"/>
      <c r="O100" s="613"/>
      <c r="P100" s="614"/>
      <c r="Q100" s="615"/>
      <c r="R100" s="126"/>
      <c r="S100" s="126"/>
      <c r="T100" s="31"/>
      <c r="U100" s="646" t="s">
        <v>251</v>
      </c>
      <c r="V100" s="613"/>
      <c r="W100" s="613"/>
      <c r="X100" s="615"/>
      <c r="Y100" s="126"/>
      <c r="Z100" s="31"/>
      <c r="AA100" s="10"/>
      <c r="AB100" s="11"/>
      <c r="AC100" s="11"/>
      <c r="AD100" s="53"/>
      <c r="AE100" s="126"/>
      <c r="AF100" s="255"/>
      <c r="AG100" s="13"/>
      <c r="AH100" s="13"/>
      <c r="AI100" s="11"/>
      <c r="AJ100" s="74"/>
      <c r="AK100" s="126"/>
      <c r="AL100" s="118"/>
      <c r="AM100" s="10"/>
      <c r="AN100" s="11"/>
      <c r="AO100" s="11"/>
      <c r="AQ100" s="293"/>
      <c r="AR100" s="294"/>
      <c r="AS100" s="50"/>
      <c r="AT100" s="349"/>
      <c r="AU100" s="12"/>
    </row>
    <row r="101" spans="1:47" s="6" customFormat="1" ht="12.75">
      <c r="A101" s="28"/>
      <c r="B101" s="600"/>
      <c r="C101" s="601"/>
      <c r="D101" s="126"/>
      <c r="E101" s="126"/>
      <c r="F101" s="31"/>
      <c r="G101" s="10"/>
      <c r="H101" s="11"/>
      <c r="I101" s="13"/>
      <c r="K101" s="1021"/>
      <c r="L101" s="126"/>
      <c r="M101" s="388"/>
      <c r="N101" s="1054"/>
      <c r="O101" s="613"/>
      <c r="P101" s="614"/>
      <c r="Q101" s="615"/>
      <c r="R101" s="126"/>
      <c r="S101" s="126"/>
      <c r="T101" s="31"/>
      <c r="U101" s="646" t="s">
        <v>54</v>
      </c>
      <c r="V101" s="613" t="s">
        <v>110</v>
      </c>
      <c r="W101" s="613">
        <v>12</v>
      </c>
      <c r="X101" s="615">
        <v>250</v>
      </c>
      <c r="Y101" s="126"/>
      <c r="Z101" s="31"/>
      <c r="AA101" s="10"/>
      <c r="AB101" s="11"/>
      <c r="AC101" s="11"/>
      <c r="AD101" s="53"/>
      <c r="AE101" s="126"/>
      <c r="AF101" s="255"/>
      <c r="AG101" s="13"/>
      <c r="AH101" s="13"/>
      <c r="AI101" s="11"/>
      <c r="AJ101" s="74"/>
      <c r="AK101" s="126"/>
      <c r="AL101" s="31"/>
      <c r="AM101" s="10"/>
      <c r="AN101" s="11"/>
      <c r="AO101" s="11"/>
      <c r="AQ101" s="293"/>
      <c r="AR101" s="294"/>
      <c r="AS101" s="50"/>
      <c r="AT101" s="349"/>
      <c r="AU101" s="12"/>
    </row>
    <row r="102" spans="1:47" s="6" customFormat="1" ht="12.75">
      <c r="A102" s="28"/>
      <c r="B102" s="600"/>
      <c r="C102" s="601"/>
      <c r="D102" s="126"/>
      <c r="E102" s="126"/>
      <c r="F102" s="31"/>
      <c r="G102" s="10"/>
      <c r="H102" s="11"/>
      <c r="I102" s="13"/>
      <c r="K102" s="1021"/>
      <c r="L102" s="126"/>
      <c r="M102" s="388"/>
      <c r="N102" s="700"/>
      <c r="O102" s="673"/>
      <c r="P102" s="682"/>
      <c r="Q102" s="1065"/>
      <c r="R102" s="126"/>
      <c r="S102" s="126"/>
      <c r="T102" s="31"/>
      <c r="U102" s="691" t="s">
        <v>416</v>
      </c>
      <c r="V102" s="673" t="s">
        <v>386</v>
      </c>
      <c r="W102" s="673">
        <v>20</v>
      </c>
      <c r="X102" s="1065">
        <v>150</v>
      </c>
      <c r="Y102" s="126"/>
      <c r="Z102" s="31"/>
      <c r="AA102" s="10"/>
      <c r="AB102" s="11"/>
      <c r="AC102" s="11"/>
      <c r="AD102" s="53"/>
      <c r="AE102" s="126"/>
      <c r="AF102" s="255"/>
      <c r="AG102" s="13"/>
      <c r="AH102" s="13"/>
      <c r="AI102" s="11"/>
      <c r="AJ102" s="74"/>
      <c r="AK102" s="126"/>
      <c r="AL102" s="31"/>
      <c r="AM102" s="10"/>
      <c r="AN102" s="11"/>
      <c r="AO102" s="11"/>
      <c r="AQ102" s="293"/>
      <c r="AR102" s="294"/>
      <c r="AS102" s="50"/>
      <c r="AT102" s="349"/>
      <c r="AU102" s="12"/>
    </row>
    <row r="103" spans="1:47" s="6" customFormat="1" ht="13.5" thickBot="1">
      <c r="A103" s="8"/>
      <c r="B103" s="600"/>
      <c r="C103" s="381"/>
      <c r="D103" s="259"/>
      <c r="E103" s="136"/>
      <c r="F103" s="388"/>
      <c r="G103" s="10"/>
      <c r="H103" s="11"/>
      <c r="I103" s="11"/>
      <c r="J103" s="9"/>
      <c r="K103" s="1022"/>
      <c r="L103" s="1023"/>
      <c r="M103" s="1117"/>
      <c r="N103" s="1057"/>
      <c r="O103" s="679"/>
      <c r="P103" s="679"/>
      <c r="Q103" s="1066"/>
      <c r="R103" s="259"/>
      <c r="S103" s="136"/>
      <c r="T103" s="388"/>
      <c r="U103" s="678" t="s">
        <v>417</v>
      </c>
      <c r="V103" s="679" t="s">
        <v>386</v>
      </c>
      <c r="W103" s="679">
        <v>20</v>
      </c>
      <c r="X103" s="1066">
        <v>150</v>
      </c>
      <c r="Y103" s="259"/>
      <c r="Z103" s="388"/>
      <c r="AA103" s="10"/>
      <c r="AB103" s="11"/>
      <c r="AC103" s="11"/>
      <c r="AD103" s="53"/>
      <c r="AE103" s="259"/>
      <c r="AF103" s="388"/>
      <c r="AG103" s="11"/>
      <c r="AH103" s="11"/>
      <c r="AI103" s="11"/>
      <c r="AJ103" s="68"/>
      <c r="AK103" s="165"/>
      <c r="AL103" s="255"/>
      <c r="AM103" s="10"/>
      <c r="AN103" s="11"/>
      <c r="AO103" s="11"/>
      <c r="AP103" s="53"/>
      <c r="AQ103" s="293"/>
      <c r="AR103" s="294"/>
      <c r="AS103" s="63"/>
      <c r="AT103" s="349"/>
      <c r="AU103" s="169"/>
    </row>
    <row r="104" spans="1:47" s="6" customFormat="1" ht="13.5" thickTop="1">
      <c r="A104" s="8"/>
      <c r="B104" s="971">
        <v>26</v>
      </c>
      <c r="C104" s="734" t="s">
        <v>123</v>
      </c>
      <c r="D104" s="126" t="s">
        <v>123</v>
      </c>
      <c r="E104" s="126"/>
      <c r="F104" s="386" t="s">
        <v>124</v>
      </c>
      <c r="G104" s="999"/>
      <c r="H104" s="1000"/>
      <c r="I104" s="1000"/>
      <c r="J104" s="1001"/>
      <c r="K104" s="259"/>
      <c r="L104" s="136"/>
      <c r="M104" s="388"/>
      <c r="N104" s="98"/>
      <c r="O104" s="95"/>
      <c r="P104" s="95"/>
      <c r="Q104" s="97"/>
      <c r="R104" s="258"/>
      <c r="S104" s="245"/>
      <c r="T104" s="387"/>
      <c r="U104" s="98"/>
      <c r="V104" s="95"/>
      <c r="W104" s="95"/>
      <c r="X104" s="97"/>
      <c r="Y104" s="258"/>
      <c r="Z104" s="387"/>
      <c r="AA104" s="98"/>
      <c r="AB104" s="95"/>
      <c r="AC104" s="95"/>
      <c r="AD104" s="97"/>
      <c r="AE104" s="258"/>
      <c r="AF104" s="387"/>
      <c r="AG104" s="95"/>
      <c r="AH104" s="95"/>
      <c r="AI104" s="95"/>
      <c r="AJ104" s="378"/>
      <c r="AK104" s="217"/>
      <c r="AL104" s="1793" t="s">
        <v>922</v>
      </c>
      <c r="AM104" s="98"/>
      <c r="AN104" s="95"/>
      <c r="AO104" s="95"/>
      <c r="AP104" s="97"/>
      <c r="AQ104" s="212"/>
      <c r="AR104" s="177"/>
      <c r="AS104" s="123"/>
      <c r="AT104" s="353"/>
      <c r="AU104" s="265"/>
    </row>
    <row r="105" spans="1:47" s="6" customFormat="1" ht="12.75">
      <c r="A105" s="8"/>
      <c r="B105" s="600"/>
      <c r="C105" s="601"/>
      <c r="D105" s="126"/>
      <c r="E105" s="126"/>
      <c r="F105" s="31"/>
      <c r="G105" s="647"/>
      <c r="H105" s="648"/>
      <c r="I105" s="648"/>
      <c r="J105" s="650"/>
      <c r="K105" s="126"/>
      <c r="L105" s="126"/>
      <c r="M105" s="388"/>
      <c r="N105" s="10"/>
      <c r="O105" s="11"/>
      <c r="P105" s="11"/>
      <c r="Q105" s="53"/>
      <c r="R105" s="126"/>
      <c r="S105" s="126"/>
      <c r="T105" s="255"/>
      <c r="U105" s="10"/>
      <c r="V105" s="11"/>
      <c r="W105" s="11"/>
      <c r="X105" s="53"/>
      <c r="Y105" s="126"/>
      <c r="Z105" s="255"/>
      <c r="AA105" s="10"/>
      <c r="AB105" s="11"/>
      <c r="AC105" s="11"/>
      <c r="AD105" s="53"/>
      <c r="AE105" s="126"/>
      <c r="AF105" s="255"/>
      <c r="AG105" s="13"/>
      <c r="AH105" s="13"/>
      <c r="AI105" s="11"/>
      <c r="AJ105" s="74"/>
      <c r="AK105" s="126"/>
      <c r="AL105" s="31"/>
      <c r="AM105" s="396" t="s">
        <v>923</v>
      </c>
      <c r="AN105" s="11"/>
      <c r="AO105" s="11"/>
      <c r="AP105" s="50"/>
      <c r="AQ105" s="67"/>
      <c r="AR105" s="50"/>
      <c r="AS105" s="50"/>
      <c r="AT105" s="349"/>
      <c r="AU105" s="12"/>
    </row>
    <row r="106" spans="1:47" s="6" customFormat="1" ht="13.5" thickBot="1">
      <c r="A106" s="8"/>
      <c r="B106" s="1226"/>
      <c r="C106" s="949"/>
      <c r="D106" s="128"/>
      <c r="E106" s="128"/>
      <c r="F106" s="750"/>
      <c r="G106" s="723"/>
      <c r="H106" s="724"/>
      <c r="I106" s="724"/>
      <c r="J106" s="725"/>
      <c r="K106" s="128"/>
      <c r="L106" s="128"/>
      <c r="M106" s="750"/>
      <c r="N106" s="78"/>
      <c r="O106" s="79"/>
      <c r="P106" s="79"/>
      <c r="Q106" s="76"/>
      <c r="R106" s="128"/>
      <c r="S106" s="128"/>
      <c r="T106" s="598"/>
      <c r="U106" s="78"/>
      <c r="V106" s="79"/>
      <c r="W106" s="79"/>
      <c r="X106" s="76"/>
      <c r="Y106" s="126"/>
      <c r="Z106" s="255"/>
      <c r="AA106" s="78"/>
      <c r="AB106" s="79"/>
      <c r="AC106" s="79"/>
      <c r="AD106" s="76"/>
      <c r="AE106" s="128"/>
      <c r="AF106" s="255"/>
      <c r="AG106" s="81"/>
      <c r="AH106" s="81"/>
      <c r="AI106" s="79"/>
      <c r="AJ106" s="200"/>
      <c r="AK106" s="218"/>
      <c r="AL106" s="385"/>
      <c r="AM106" s="78"/>
      <c r="AN106" s="79"/>
      <c r="AO106" s="79"/>
      <c r="AP106" s="76"/>
      <c r="AQ106" s="87"/>
      <c r="AR106" s="168"/>
      <c r="AS106" s="80"/>
      <c r="AT106" s="351"/>
      <c r="AU106" s="84"/>
    </row>
    <row r="107" spans="1:47" s="6" customFormat="1" ht="13.5" thickTop="1">
      <c r="A107" s="8"/>
      <c r="B107" s="395">
        <v>27</v>
      </c>
      <c r="C107" s="601" t="s">
        <v>126</v>
      </c>
      <c r="D107" s="126"/>
      <c r="E107" s="126"/>
      <c r="F107" s="31"/>
      <c r="G107" s="647"/>
      <c r="H107" s="648"/>
      <c r="I107" s="648"/>
      <c r="J107" s="965"/>
      <c r="K107" s="126"/>
      <c r="L107" s="126"/>
      <c r="M107" s="31"/>
      <c r="N107" s="10"/>
      <c r="O107" s="11"/>
      <c r="Q107" s="53"/>
      <c r="R107" s="126"/>
      <c r="S107" s="126"/>
      <c r="T107" s="31"/>
      <c r="U107" s="36"/>
      <c r="V107" s="11"/>
      <c r="W107" s="11"/>
      <c r="X107" s="9"/>
      <c r="Y107" s="1045" t="s">
        <v>126</v>
      </c>
      <c r="Z107" s="1116" t="s">
        <v>478</v>
      </c>
      <c r="AA107" s="1434" t="s">
        <v>542</v>
      </c>
      <c r="AB107" s="395"/>
      <c r="AC107" s="395"/>
      <c r="AD107" s="602"/>
      <c r="AE107" s="1026"/>
      <c r="AF107" s="1116"/>
      <c r="AG107" s="15"/>
      <c r="AH107" s="13"/>
      <c r="AI107" s="11"/>
      <c r="AJ107" s="74"/>
      <c r="AK107" s="126"/>
      <c r="AL107" s="31"/>
      <c r="AM107" s="10"/>
      <c r="AN107" s="11"/>
      <c r="AO107" s="11"/>
      <c r="AP107" s="62"/>
      <c r="AQ107" s="209"/>
      <c r="AR107" s="54"/>
      <c r="AS107" s="54"/>
      <c r="AT107" s="65"/>
      <c r="AU107" s="172"/>
    </row>
    <row r="108" spans="1:47" s="6" customFormat="1" ht="12.75">
      <c r="A108" s="8"/>
      <c r="B108" s="600"/>
      <c r="C108" s="601"/>
      <c r="D108" s="126"/>
      <c r="E108" s="126"/>
      <c r="F108" s="31"/>
      <c r="G108" s="647"/>
      <c r="H108" s="648"/>
      <c r="I108" s="648"/>
      <c r="J108" s="650"/>
      <c r="K108" s="126"/>
      <c r="L108" s="126"/>
      <c r="M108" s="31"/>
      <c r="N108" s="10"/>
      <c r="O108" s="11"/>
      <c r="Q108" s="53"/>
      <c r="R108" s="126"/>
      <c r="S108" s="126"/>
      <c r="T108" s="31"/>
      <c r="U108" s="36"/>
      <c r="V108" s="11"/>
      <c r="W108" s="11"/>
      <c r="X108" s="9"/>
      <c r="Y108" s="1021"/>
      <c r="Z108" s="388"/>
      <c r="AA108" s="1434" t="s">
        <v>575</v>
      </c>
      <c r="AB108" s="395"/>
      <c r="AC108" s="395"/>
      <c r="AD108" s="602"/>
      <c r="AE108" s="1026"/>
      <c r="AF108" s="388"/>
      <c r="AG108" s="15"/>
      <c r="AH108" s="13"/>
      <c r="AI108" s="11"/>
      <c r="AJ108" s="74"/>
      <c r="AK108" s="126"/>
      <c r="AL108" s="31"/>
      <c r="AM108" s="10"/>
      <c r="AN108" s="11"/>
      <c r="AO108" s="11"/>
      <c r="AP108" s="62"/>
      <c r="AQ108" s="209"/>
      <c r="AR108" s="54"/>
      <c r="AS108" s="54"/>
      <c r="AT108" s="65"/>
      <c r="AU108" s="172"/>
    </row>
    <row r="109" spans="1:47" s="6" customFormat="1" ht="12.75">
      <c r="A109" s="28"/>
      <c r="B109" s="600"/>
      <c r="C109" s="601"/>
      <c r="D109" s="126"/>
      <c r="E109" s="126"/>
      <c r="F109" s="31"/>
      <c r="G109" s="10"/>
      <c r="H109" s="11"/>
      <c r="I109" s="11"/>
      <c r="J109" s="53"/>
      <c r="K109" s="126"/>
      <c r="L109" s="126"/>
      <c r="M109" s="31"/>
      <c r="N109" s="159"/>
      <c r="O109" s="285"/>
      <c r="P109" s="284"/>
      <c r="Q109" s="286"/>
      <c r="R109" s="126"/>
      <c r="S109" s="126"/>
      <c r="T109" s="31"/>
      <c r="U109" s="36"/>
      <c r="V109" s="11"/>
      <c r="W109" s="11"/>
      <c r="X109" s="9"/>
      <c r="Y109" s="1021"/>
      <c r="Z109" s="388"/>
      <c r="AA109" s="1434" t="s">
        <v>576</v>
      </c>
      <c r="AB109" s="395"/>
      <c r="AC109" s="395"/>
      <c r="AD109" s="602"/>
      <c r="AE109" s="1026"/>
      <c r="AF109" s="388"/>
      <c r="AG109" s="15"/>
      <c r="AH109" s="13"/>
      <c r="AI109" s="11"/>
      <c r="AJ109" s="74"/>
      <c r="AK109" s="126"/>
      <c r="AL109" s="31"/>
      <c r="AM109" s="10"/>
      <c r="AN109" s="11"/>
      <c r="AO109" s="11"/>
      <c r="AP109" s="62"/>
      <c r="AQ109" s="209"/>
      <c r="AR109" s="54"/>
      <c r="AS109" s="54"/>
      <c r="AT109" s="65"/>
      <c r="AU109" s="172"/>
    </row>
    <row r="110" spans="1:47" s="6" customFormat="1" ht="13.5" thickBot="1">
      <c r="A110" s="8"/>
      <c r="B110" s="866"/>
      <c r="C110" s="948"/>
      <c r="D110" s="127"/>
      <c r="E110" s="127"/>
      <c r="F110" s="384"/>
      <c r="G110" s="17"/>
      <c r="H110" s="19"/>
      <c r="I110" s="19"/>
      <c r="J110" s="56"/>
      <c r="K110" s="127"/>
      <c r="L110" s="127"/>
      <c r="M110" s="384"/>
      <c r="N110" s="160"/>
      <c r="O110" s="288"/>
      <c r="P110" s="290"/>
      <c r="Q110" s="289"/>
      <c r="R110" s="127"/>
      <c r="S110" s="127"/>
      <c r="T110" s="384"/>
      <c r="U110" s="37"/>
      <c r="V110" s="19"/>
      <c r="W110" s="19"/>
      <c r="X110" s="16"/>
      <c r="Y110" s="1022"/>
      <c r="Z110" s="1117"/>
      <c r="AA110" s="1435" t="s">
        <v>165</v>
      </c>
      <c r="AB110" s="866" t="s">
        <v>385</v>
      </c>
      <c r="AC110" s="866">
        <v>12</v>
      </c>
      <c r="AD110" s="1749">
        <v>110</v>
      </c>
      <c r="AE110" s="1327"/>
      <c r="AF110" s="389"/>
      <c r="AG110" s="21"/>
      <c r="AH110" s="21"/>
      <c r="AI110" s="19"/>
      <c r="AJ110" s="199"/>
      <c r="AK110" s="127"/>
      <c r="AL110" s="384"/>
      <c r="AM110" s="17"/>
      <c r="AN110" s="19"/>
      <c r="AO110" s="19"/>
      <c r="AP110" s="18"/>
      <c r="AQ110" s="93"/>
      <c r="AR110" s="51"/>
      <c r="AS110" s="51"/>
      <c r="AT110" s="64"/>
      <c r="AU110" s="20"/>
    </row>
    <row r="111" spans="1:47" s="6" customFormat="1" ht="13.5" thickTop="1">
      <c r="A111" s="8"/>
      <c r="B111" s="600">
        <v>28</v>
      </c>
      <c r="C111" s="601" t="s">
        <v>109</v>
      </c>
      <c r="D111" s="292"/>
      <c r="E111" s="292"/>
      <c r="F111" s="951"/>
      <c r="G111" s="10"/>
      <c r="H111" s="11"/>
      <c r="J111" s="53"/>
      <c r="K111" s="126"/>
      <c r="L111" s="126"/>
      <c r="M111" s="31"/>
      <c r="N111" s="10"/>
      <c r="O111" s="11"/>
      <c r="Q111" s="53"/>
      <c r="R111" s="126" t="s">
        <v>109</v>
      </c>
      <c r="S111" s="126"/>
      <c r="T111" s="118" t="s">
        <v>372</v>
      </c>
      <c r="U111" s="36"/>
      <c r="V111" s="11"/>
      <c r="W111" s="11"/>
      <c r="X111" s="53"/>
      <c r="Y111" s="126"/>
      <c r="Z111" s="31"/>
      <c r="AA111" s="10"/>
      <c r="AB111" s="11"/>
      <c r="AC111" s="11"/>
      <c r="AD111" s="53"/>
      <c r="AE111" s="126"/>
      <c r="AF111" s="255"/>
      <c r="AG111" s="13"/>
      <c r="AH111" s="13"/>
      <c r="AI111" s="11"/>
      <c r="AJ111" s="74"/>
      <c r="AK111" s="126"/>
      <c r="AL111" s="118"/>
      <c r="AM111" s="10"/>
      <c r="AN111" s="11"/>
      <c r="AO111" s="11"/>
      <c r="AQ111" s="67"/>
      <c r="AR111" s="50"/>
      <c r="AS111" s="50"/>
      <c r="AT111" s="63"/>
      <c r="AU111" s="12"/>
    </row>
    <row r="112" spans="1:47" s="6" customFormat="1" ht="12.75">
      <c r="A112" s="28"/>
      <c r="B112" s="600"/>
      <c r="C112" s="601"/>
      <c r="D112" s="126"/>
      <c r="E112" s="126"/>
      <c r="F112" s="388"/>
      <c r="G112" s="10"/>
      <c r="H112" s="11"/>
      <c r="J112" s="53"/>
      <c r="K112" s="126"/>
      <c r="L112" s="126"/>
      <c r="M112" s="31"/>
      <c r="N112" s="10"/>
      <c r="O112" s="11"/>
      <c r="Q112" s="53"/>
      <c r="R112" s="126"/>
      <c r="S112" s="126"/>
      <c r="T112" s="31"/>
      <c r="U112" s="36"/>
      <c r="V112" s="11"/>
      <c r="W112" s="11"/>
      <c r="X112" s="53"/>
      <c r="Y112" s="126"/>
      <c r="Z112" s="31"/>
      <c r="AA112" s="10"/>
      <c r="AB112" s="11"/>
      <c r="AC112" s="11"/>
      <c r="AD112" s="53"/>
      <c r="AE112" s="126"/>
      <c r="AF112" s="255"/>
      <c r="AG112" s="13"/>
      <c r="AH112" s="13"/>
      <c r="AI112" s="11"/>
      <c r="AJ112" s="74"/>
      <c r="AK112" s="126"/>
      <c r="AL112" s="118"/>
      <c r="AM112" s="10"/>
      <c r="AN112" s="11"/>
      <c r="AO112" s="11"/>
      <c r="AQ112" s="67"/>
      <c r="AR112" s="50"/>
      <c r="AS112" s="50"/>
      <c r="AT112" s="63"/>
      <c r="AU112" s="12"/>
    </row>
    <row r="113" spans="1:47" s="6" customFormat="1" ht="13.5" thickBot="1">
      <c r="A113" s="28"/>
      <c r="B113" s="866"/>
      <c r="C113" s="948"/>
      <c r="D113" s="126"/>
      <c r="E113" s="126"/>
      <c r="F113" s="31"/>
      <c r="G113" s="17"/>
      <c r="H113" s="19"/>
      <c r="I113" s="18"/>
      <c r="J113" s="56"/>
      <c r="K113" s="127"/>
      <c r="L113" s="127"/>
      <c r="M113" s="384"/>
      <c r="N113" s="17"/>
      <c r="O113" s="19"/>
      <c r="P113" s="18"/>
      <c r="Q113" s="56"/>
      <c r="R113" s="127"/>
      <c r="S113" s="127"/>
      <c r="T113" s="384"/>
      <c r="U113" s="37"/>
      <c r="V113" s="19"/>
      <c r="W113" s="19"/>
      <c r="X113" s="56"/>
      <c r="Y113" s="127"/>
      <c r="Z113" s="384"/>
      <c r="AA113" s="17"/>
      <c r="AB113" s="19"/>
      <c r="AC113" s="19"/>
      <c r="AD113" s="56"/>
      <c r="AE113" s="127"/>
      <c r="AF113" s="597"/>
      <c r="AG113" s="21"/>
      <c r="AH113" s="21"/>
      <c r="AI113" s="19"/>
      <c r="AJ113" s="199"/>
      <c r="AK113" s="127"/>
      <c r="AL113" s="384"/>
      <c r="AM113" s="17"/>
      <c r="AN113" s="19"/>
      <c r="AO113" s="19"/>
      <c r="AP113" s="18"/>
      <c r="AQ113" s="93"/>
      <c r="AR113" s="51"/>
      <c r="AS113" s="51"/>
      <c r="AT113" s="64"/>
      <c r="AU113" s="20"/>
    </row>
    <row r="114" spans="1:47" s="6" customFormat="1" ht="13.5" thickTop="1">
      <c r="A114" s="28"/>
      <c r="B114" s="600">
        <v>29</v>
      </c>
      <c r="C114" s="292" t="s">
        <v>112</v>
      </c>
      <c r="D114" s="1045"/>
      <c r="E114" s="1046"/>
      <c r="F114" s="387"/>
      <c r="G114" s="15"/>
      <c r="H114" s="11"/>
      <c r="J114" s="53"/>
      <c r="K114" s="126" t="s">
        <v>112</v>
      </c>
      <c r="L114" s="126"/>
      <c r="M114" s="387" t="s">
        <v>432</v>
      </c>
      <c r="N114" s="98"/>
      <c r="O114" s="95"/>
      <c r="P114" s="96"/>
      <c r="Q114" s="97"/>
      <c r="R114" s="126"/>
      <c r="S114" s="126"/>
      <c r="T114" s="31"/>
      <c r="U114" s="36"/>
      <c r="V114" s="11"/>
      <c r="W114" s="11"/>
      <c r="X114" s="53"/>
      <c r="Y114" s="126"/>
      <c r="Z114" s="31"/>
      <c r="AA114" s="10"/>
      <c r="AB114" s="11"/>
      <c r="AC114" s="11"/>
      <c r="AD114" s="53"/>
      <c r="AE114" s="126"/>
      <c r="AF114" s="255"/>
      <c r="AG114" s="13"/>
      <c r="AH114" s="13"/>
      <c r="AI114" s="11"/>
      <c r="AJ114" s="74"/>
      <c r="AK114" s="126"/>
      <c r="AL114" s="118"/>
      <c r="AM114" s="10"/>
      <c r="AN114" s="11"/>
      <c r="AO114" s="11"/>
      <c r="AQ114" s="67"/>
      <c r="AR114" s="50"/>
      <c r="AS114" s="50"/>
      <c r="AT114" s="63"/>
      <c r="AU114" s="12"/>
    </row>
    <row r="115" spans="1:47" s="6" customFormat="1" ht="12.75">
      <c r="A115" s="28"/>
      <c r="B115" s="600"/>
      <c r="C115" s="292"/>
      <c r="D115" s="1021"/>
      <c r="E115" s="126"/>
      <c r="F115" s="388"/>
      <c r="G115" s="15"/>
      <c r="H115" s="11"/>
      <c r="J115" s="53"/>
      <c r="K115" s="126"/>
      <c r="L115" s="126"/>
      <c r="M115" s="31"/>
      <c r="N115" s="10"/>
      <c r="O115" s="11"/>
      <c r="Q115" s="53"/>
      <c r="R115" s="126"/>
      <c r="S115" s="126"/>
      <c r="T115" s="31"/>
      <c r="U115" s="36"/>
      <c r="V115" s="11"/>
      <c r="W115" s="11"/>
      <c r="X115" s="53"/>
      <c r="Y115" s="126"/>
      <c r="Z115" s="31"/>
      <c r="AA115" s="10"/>
      <c r="AB115" s="11"/>
      <c r="AC115" s="11"/>
      <c r="AD115" s="53"/>
      <c r="AE115" s="126"/>
      <c r="AF115" s="255"/>
      <c r="AG115" s="13"/>
      <c r="AH115" s="13"/>
      <c r="AI115" s="11"/>
      <c r="AJ115" s="74"/>
      <c r="AK115" s="126"/>
      <c r="AL115" s="118"/>
      <c r="AM115" s="10"/>
      <c r="AN115" s="11"/>
      <c r="AO115" s="11"/>
      <c r="AQ115" s="67"/>
      <c r="AR115" s="50"/>
      <c r="AS115" s="50"/>
      <c r="AT115" s="63"/>
      <c r="AU115" s="12"/>
    </row>
    <row r="116" spans="1:47" s="6" customFormat="1" ht="13.5" thickBot="1">
      <c r="A116" s="28"/>
      <c r="B116" s="866"/>
      <c r="C116" s="869"/>
      <c r="D116" s="1022"/>
      <c r="E116" s="1023"/>
      <c r="F116" s="1115"/>
      <c r="G116" s="30"/>
      <c r="H116" s="19"/>
      <c r="I116" s="18"/>
      <c r="J116" s="56"/>
      <c r="K116" s="127"/>
      <c r="L116" s="127"/>
      <c r="M116" s="384"/>
      <c r="N116" s="17"/>
      <c r="O116" s="19"/>
      <c r="P116" s="18"/>
      <c r="Q116" s="56"/>
      <c r="R116" s="127"/>
      <c r="S116" s="127"/>
      <c r="T116" s="384"/>
      <c r="U116" s="37"/>
      <c r="V116" s="19"/>
      <c r="W116" s="19"/>
      <c r="X116" s="56"/>
      <c r="Y116" s="127"/>
      <c r="Z116" s="384"/>
      <c r="AA116" s="17"/>
      <c r="AB116" s="19"/>
      <c r="AC116" s="19"/>
      <c r="AD116" s="56"/>
      <c r="AE116" s="127"/>
      <c r="AF116" s="597"/>
      <c r="AG116" s="21"/>
      <c r="AH116" s="21"/>
      <c r="AI116" s="19"/>
      <c r="AJ116" s="199"/>
      <c r="AK116" s="127"/>
      <c r="AL116" s="384"/>
      <c r="AM116" s="17"/>
      <c r="AN116" s="19"/>
      <c r="AO116" s="19"/>
      <c r="AP116" s="18"/>
      <c r="AQ116" s="93"/>
      <c r="AR116" s="51"/>
      <c r="AS116" s="51"/>
      <c r="AT116" s="64"/>
      <c r="AU116" s="20"/>
    </row>
    <row r="117" spans="1:47" s="6" customFormat="1" ht="13.5" thickTop="1">
      <c r="A117" s="28"/>
      <c r="B117" s="600">
        <v>30</v>
      </c>
      <c r="C117" s="601" t="s">
        <v>115</v>
      </c>
      <c r="D117" s="126"/>
      <c r="E117" s="126"/>
      <c r="F117" s="31"/>
      <c r="G117" s="10"/>
      <c r="H117" s="11"/>
      <c r="J117" s="53"/>
      <c r="K117" s="126"/>
      <c r="L117" s="126"/>
      <c r="M117" s="31"/>
      <c r="N117" s="10"/>
      <c r="O117" s="11"/>
      <c r="Q117" s="53"/>
      <c r="R117" s="126" t="s">
        <v>115</v>
      </c>
      <c r="S117" s="126"/>
      <c r="T117" s="117" t="s">
        <v>294</v>
      </c>
      <c r="U117" s="36"/>
      <c r="V117" s="11"/>
      <c r="W117" s="11"/>
      <c r="X117" s="53"/>
      <c r="Y117" s="126"/>
      <c r="Z117" s="31"/>
      <c r="AA117" s="10"/>
      <c r="AB117" s="11"/>
      <c r="AC117" s="11"/>
      <c r="AD117" s="53"/>
      <c r="AE117" s="126"/>
      <c r="AF117" s="255"/>
      <c r="AG117" s="13"/>
      <c r="AH117" s="13"/>
      <c r="AI117" s="11"/>
      <c r="AJ117" s="74"/>
      <c r="AK117" s="126"/>
      <c r="AL117" s="118"/>
      <c r="AM117" s="10"/>
      <c r="AN117" s="11"/>
      <c r="AO117" s="11"/>
      <c r="AQ117" s="67"/>
      <c r="AR117" s="50"/>
      <c r="AS117" s="50"/>
      <c r="AT117" s="63"/>
      <c r="AU117" s="12"/>
    </row>
    <row r="118" spans="1:47" s="6" customFormat="1" ht="12.75">
      <c r="A118" s="28"/>
      <c r="B118" s="395"/>
      <c r="C118" s="601"/>
      <c r="D118" s="126"/>
      <c r="E118" s="126"/>
      <c r="F118" s="31"/>
      <c r="G118" s="10"/>
      <c r="H118" s="11"/>
      <c r="J118" s="53"/>
      <c r="K118" s="126"/>
      <c r="L118" s="126"/>
      <c r="M118" s="31"/>
      <c r="N118" s="10"/>
      <c r="O118" s="11"/>
      <c r="Q118" s="53"/>
      <c r="R118" s="126"/>
      <c r="S118" s="126"/>
      <c r="T118" s="31"/>
      <c r="U118" s="36"/>
      <c r="V118" s="11"/>
      <c r="W118" s="11"/>
      <c r="X118" s="53"/>
      <c r="Y118" s="126"/>
      <c r="Z118" s="31"/>
      <c r="AA118" s="10"/>
      <c r="AB118" s="11"/>
      <c r="AC118" s="11"/>
      <c r="AD118" s="53"/>
      <c r="AE118" s="126"/>
      <c r="AF118" s="255"/>
      <c r="AG118" s="13"/>
      <c r="AH118" s="13"/>
      <c r="AI118" s="11"/>
      <c r="AJ118" s="74"/>
      <c r="AK118" s="126"/>
      <c r="AL118" s="118"/>
      <c r="AM118" s="10"/>
      <c r="AN118" s="11"/>
      <c r="AO118" s="11"/>
      <c r="AQ118" s="67"/>
      <c r="AR118" s="50"/>
      <c r="AS118" s="50"/>
      <c r="AT118" s="63"/>
      <c r="AU118" s="12"/>
    </row>
    <row r="119" spans="1:47" s="6" customFormat="1" ht="12.75">
      <c r="A119" s="28"/>
      <c r="B119" s="866"/>
      <c r="C119" s="948"/>
      <c r="D119" s="127"/>
      <c r="E119" s="127"/>
      <c r="F119" s="384"/>
      <c r="G119" s="17"/>
      <c r="H119" s="19"/>
      <c r="I119" s="18"/>
      <c r="J119" s="56"/>
      <c r="K119" s="127"/>
      <c r="L119" s="127"/>
      <c r="M119" s="384"/>
      <c r="N119" s="17"/>
      <c r="O119" s="19"/>
      <c r="P119" s="18"/>
      <c r="Q119" s="56"/>
      <c r="R119" s="127"/>
      <c r="S119" s="127"/>
      <c r="T119" s="384"/>
      <c r="U119" s="37"/>
      <c r="V119" s="19"/>
      <c r="W119" s="19"/>
      <c r="X119" s="56"/>
      <c r="Y119" s="127"/>
      <c r="Z119" s="384"/>
      <c r="AA119" s="17"/>
      <c r="AB119" s="19"/>
      <c r="AC119" s="19"/>
      <c r="AD119" s="56"/>
      <c r="AE119" s="127"/>
      <c r="AF119" s="597"/>
      <c r="AG119" s="21"/>
      <c r="AH119" s="21"/>
      <c r="AI119" s="19"/>
      <c r="AJ119" s="199"/>
      <c r="AK119" s="127"/>
      <c r="AL119" s="384"/>
      <c r="AM119" s="17"/>
      <c r="AN119" s="19"/>
      <c r="AO119" s="19"/>
      <c r="AP119" s="18"/>
      <c r="AQ119" s="93"/>
      <c r="AR119" s="51"/>
      <c r="AS119" s="51"/>
      <c r="AT119" s="64"/>
      <c r="AU119" s="20"/>
    </row>
    <row r="120" spans="1:47" s="3" customFormat="1" ht="12.75">
      <c r="A120" s="28"/>
      <c r="B120" s="395">
        <v>31</v>
      </c>
      <c r="C120" s="601" t="s">
        <v>117</v>
      </c>
      <c r="D120" s="126" t="s">
        <v>117</v>
      </c>
      <c r="E120" s="126" t="s">
        <v>486</v>
      </c>
      <c r="F120" s="391" t="s">
        <v>465</v>
      </c>
      <c r="G120" s="616" t="s">
        <v>146</v>
      </c>
      <c r="H120" s="617" t="s">
        <v>110</v>
      </c>
      <c r="I120" s="618">
        <v>16</v>
      </c>
      <c r="J120" s="1070">
        <v>250</v>
      </c>
      <c r="K120" s="126"/>
      <c r="L120" s="126"/>
      <c r="M120" s="31"/>
      <c r="N120" s="10"/>
      <c r="O120" s="11"/>
      <c r="P120" s="6"/>
      <c r="Q120" s="53"/>
      <c r="R120" s="126"/>
      <c r="S120" s="126"/>
      <c r="T120" s="31"/>
      <c r="U120" s="36"/>
      <c r="V120" s="11"/>
      <c r="W120" s="11"/>
      <c r="X120" s="53"/>
      <c r="Y120" s="126" t="s">
        <v>117</v>
      </c>
      <c r="Z120" s="118" t="s">
        <v>479</v>
      </c>
      <c r="AA120" s="672" t="s">
        <v>142</v>
      </c>
      <c r="AB120" s="673"/>
      <c r="AC120" s="673"/>
      <c r="AD120" s="1065"/>
      <c r="AE120" s="126"/>
      <c r="AF120" s="255"/>
      <c r="AG120" s="13"/>
      <c r="AH120" s="13"/>
      <c r="AI120" s="11"/>
      <c r="AJ120" s="74"/>
      <c r="AK120" s="126"/>
      <c r="AL120" s="118"/>
      <c r="AM120" s="10"/>
      <c r="AN120" s="11"/>
      <c r="AO120" s="11"/>
      <c r="AP120" s="6"/>
      <c r="AQ120" s="67"/>
      <c r="AR120" s="50"/>
      <c r="AS120" s="50" t="s">
        <v>344</v>
      </c>
      <c r="AT120" s="63"/>
      <c r="AU120" s="12"/>
    </row>
    <row r="121" spans="1:47" s="3" customFormat="1" ht="12.75">
      <c r="A121" s="28"/>
      <c r="B121" s="395"/>
      <c r="C121" s="601"/>
      <c r="D121" s="126"/>
      <c r="E121" s="126"/>
      <c r="F121" s="31" t="s">
        <v>242</v>
      </c>
      <c r="G121" s="159"/>
      <c r="H121" s="285"/>
      <c r="I121" s="308"/>
      <c r="J121" s="326"/>
      <c r="K121" s="126"/>
      <c r="L121" s="126"/>
      <c r="M121" s="31"/>
      <c r="N121" s="10"/>
      <c r="O121" s="11"/>
      <c r="P121" s="6"/>
      <c r="Q121" s="53"/>
      <c r="R121" s="126"/>
      <c r="S121" s="126"/>
      <c r="T121" s="31"/>
      <c r="U121" s="36"/>
      <c r="V121" s="11"/>
      <c r="W121" s="11"/>
      <c r="X121" s="53"/>
      <c r="Y121" s="126"/>
      <c r="Z121" s="31"/>
      <c r="AA121" s="672" t="s">
        <v>128</v>
      </c>
      <c r="AB121" s="673" t="s">
        <v>386</v>
      </c>
      <c r="AC121" s="673">
        <v>16</v>
      </c>
      <c r="AD121" s="1065">
        <v>150</v>
      </c>
      <c r="AE121" s="126"/>
      <c r="AF121" s="255"/>
      <c r="AG121" s="13"/>
      <c r="AH121" s="13"/>
      <c r="AI121" s="11"/>
      <c r="AJ121" s="74"/>
      <c r="AK121" s="126"/>
      <c r="AL121" s="118"/>
      <c r="AM121" s="10"/>
      <c r="AN121" s="11"/>
      <c r="AO121" s="11"/>
      <c r="AP121" s="6"/>
      <c r="AQ121" s="67"/>
      <c r="AR121" s="50"/>
      <c r="AS121" s="50"/>
      <c r="AT121" s="63"/>
      <c r="AU121" s="12"/>
    </row>
    <row r="122" spans="1:47" s="3" customFormat="1" ht="12.75">
      <c r="A122" s="45"/>
      <c r="B122" s="19"/>
      <c r="C122" s="51"/>
      <c r="D122" s="127"/>
      <c r="E122" s="127"/>
      <c r="F122" s="384"/>
      <c r="G122" s="17"/>
      <c r="H122" s="19"/>
      <c r="I122" s="18"/>
      <c r="J122" s="56"/>
      <c r="K122" s="127"/>
      <c r="L122" s="127"/>
      <c r="M122" s="384"/>
      <c r="N122" s="17"/>
      <c r="O122" s="19"/>
      <c r="P122" s="18"/>
      <c r="Q122" s="56"/>
      <c r="R122" s="127"/>
      <c r="S122" s="127"/>
      <c r="T122" s="384"/>
      <c r="U122" s="37"/>
      <c r="V122" s="19"/>
      <c r="W122" s="19"/>
      <c r="X122" s="56"/>
      <c r="Y122" s="127"/>
      <c r="Z122" s="384"/>
      <c r="AA122" s="17"/>
      <c r="AB122" s="19"/>
      <c r="AC122" s="19"/>
      <c r="AD122" s="56"/>
      <c r="AE122" s="127"/>
      <c r="AF122" s="597"/>
      <c r="AG122" s="21"/>
      <c r="AH122" s="21"/>
      <c r="AI122" s="19"/>
      <c r="AJ122" s="199"/>
      <c r="AK122" s="127"/>
      <c r="AL122" s="384"/>
      <c r="AM122" s="17"/>
      <c r="AN122" s="19"/>
      <c r="AO122" s="19"/>
      <c r="AP122" s="18"/>
      <c r="AQ122" s="93"/>
      <c r="AR122" s="51"/>
      <c r="AS122" s="51"/>
      <c r="AT122" s="64"/>
      <c r="AU122" s="20"/>
    </row>
    <row r="123" spans="1:47" s="6" customFormat="1" ht="12.75">
      <c r="A123" s="28"/>
      <c r="D123" s="126"/>
      <c r="E123" s="126"/>
      <c r="F123" s="31"/>
      <c r="G123" s="40"/>
      <c r="K123" s="126"/>
      <c r="L123" s="126"/>
      <c r="M123" s="31"/>
      <c r="N123" s="325"/>
      <c r="O123" s="284"/>
      <c r="P123" s="284"/>
      <c r="Q123" s="284"/>
      <c r="R123" s="126"/>
      <c r="S123" s="126"/>
      <c r="T123" s="31"/>
      <c r="U123" s="40"/>
      <c r="Y123" s="126"/>
      <c r="Z123" s="31"/>
      <c r="AA123" s="40"/>
      <c r="AE123" s="126"/>
      <c r="AF123" s="31"/>
      <c r="AJ123" s="74"/>
      <c r="AK123" s="126"/>
      <c r="AL123" s="31"/>
      <c r="AM123" s="40"/>
      <c r="AU123" s="12"/>
    </row>
    <row r="124" spans="1:48" ht="14.25" customHeight="1">
      <c r="A124" s="162"/>
      <c r="B124" s="954" t="s">
        <v>551</v>
      </c>
      <c r="C124" s="39"/>
      <c r="D124" s="117"/>
      <c r="E124" s="117"/>
      <c r="F124" s="39"/>
      <c r="G124" s="39"/>
      <c r="H124" s="58"/>
      <c r="I124" s="40"/>
      <c r="J124" s="954"/>
      <c r="K124" s="6"/>
      <c r="L124" s="6"/>
      <c r="N124" s="22"/>
      <c r="O124" s="954"/>
      <c r="Q124" s="40"/>
      <c r="R124" s="6"/>
      <c r="S124" s="6"/>
      <c r="U124" s="58"/>
      <c r="V124" s="58"/>
      <c r="W124" s="40"/>
      <c r="X124" s="22"/>
      <c r="Y124" s="6"/>
      <c r="AA124" s="22"/>
      <c r="AB124" s="953"/>
      <c r="AC124" s="22"/>
      <c r="AD124" s="22"/>
      <c r="AE124" s="3"/>
      <c r="AF124" s="58"/>
      <c r="AG124" s="22"/>
      <c r="AH124" s="39"/>
      <c r="AI124" s="22"/>
      <c r="AJ124" s="201"/>
      <c r="AK124" s="3"/>
      <c r="AL124" s="58"/>
      <c r="AM124" s="39"/>
      <c r="AN124" s="58"/>
      <c r="AO124" s="39"/>
      <c r="AP124" s="39"/>
      <c r="AQ124" s="1276" t="s">
        <v>566</v>
      </c>
      <c r="AR124" s="39"/>
      <c r="AS124" s="39"/>
      <c r="AT124" s="1909" t="s">
        <v>347</v>
      </c>
      <c r="AU124" s="1910"/>
      <c r="AV124" s="39"/>
    </row>
    <row r="125" spans="1:47" ht="13.5" thickBot="1">
      <c r="A125" s="47"/>
      <c r="B125" s="7"/>
      <c r="C125" s="7"/>
      <c r="D125" s="131"/>
      <c r="E125" s="131"/>
      <c r="F125" s="26"/>
      <c r="G125" s="7"/>
      <c r="H125" s="5"/>
      <c r="I125" s="7"/>
      <c r="J125" s="7"/>
      <c r="K125" s="131"/>
      <c r="L125" s="131"/>
      <c r="M125" s="26"/>
      <c r="N125" s="7"/>
      <c r="O125" s="5"/>
      <c r="P125" s="7"/>
      <c r="Q125" s="7"/>
      <c r="R125" s="131"/>
      <c r="S125" s="131"/>
      <c r="T125" s="26"/>
      <c r="U125" s="7"/>
      <c r="V125" s="5"/>
      <c r="W125" s="7"/>
      <c r="X125" s="7"/>
      <c r="Y125" s="131"/>
      <c r="Z125" s="738"/>
      <c r="AA125" s="7"/>
      <c r="AB125" s="5"/>
      <c r="AC125" s="7"/>
      <c r="AD125" s="7"/>
      <c r="AE125" s="131"/>
      <c r="AF125" s="26"/>
      <c r="AG125" s="7"/>
      <c r="AH125" s="5"/>
      <c r="AI125" s="7"/>
      <c r="AJ125" s="71"/>
      <c r="AK125" s="131"/>
      <c r="AL125" s="26"/>
      <c r="AM125" s="7"/>
      <c r="AN125" s="5"/>
      <c r="AO125" s="7"/>
      <c r="AP125" s="7"/>
      <c r="AQ125" s="7"/>
      <c r="AR125" s="7"/>
      <c r="AS125" s="7"/>
      <c r="AT125" s="355"/>
      <c r="AU125" s="25"/>
    </row>
    <row r="126" ht="13.5" thickTop="1"/>
    <row r="127" spans="10:42" ht="12.75">
      <c r="J127" s="109"/>
      <c r="K127" s="228"/>
      <c r="L127" s="228"/>
      <c r="M127" s="348"/>
      <c r="N127" s="109"/>
      <c r="O127" s="110"/>
      <c r="P127" s="109"/>
      <c r="Q127" s="109"/>
      <c r="R127" s="228"/>
      <c r="S127" s="228"/>
      <c r="T127" s="348"/>
      <c r="U127" s="109"/>
      <c r="V127" s="110"/>
      <c r="W127" s="109"/>
      <c r="X127" s="109"/>
      <c r="Y127" s="228"/>
      <c r="AE127" s="228"/>
      <c r="AF127" s="348"/>
      <c r="AG127" s="109"/>
      <c r="AH127" s="109"/>
      <c r="AI127" s="109"/>
      <c r="AJ127" s="109"/>
      <c r="AM127" s="40"/>
      <c r="AN127" s="6"/>
      <c r="AO127" s="6"/>
      <c r="AP127" s="6"/>
    </row>
    <row r="128" spans="10:42" ht="12.75">
      <c r="J128" s="109"/>
      <c r="K128" s="228"/>
      <c r="L128" s="228"/>
      <c r="M128" s="348"/>
      <c r="N128" s="109"/>
      <c r="O128" s="110"/>
      <c r="P128" s="109"/>
      <c r="Q128" s="109"/>
      <c r="R128" s="228"/>
      <c r="S128" s="228"/>
      <c r="T128" s="348"/>
      <c r="U128" s="109"/>
      <c r="V128" s="110"/>
      <c r="W128" s="109"/>
      <c r="X128" s="109"/>
      <c r="Y128" s="228"/>
      <c r="AE128" s="228"/>
      <c r="AF128" s="348"/>
      <c r="AG128" s="109"/>
      <c r="AH128" s="109"/>
      <c r="AI128" s="109"/>
      <c r="AJ128" s="109"/>
      <c r="AM128" s="40"/>
      <c r="AN128" s="6"/>
      <c r="AO128" s="6"/>
      <c r="AP128" s="6"/>
    </row>
    <row r="129" spans="1:42" ht="12.75">
      <c r="A129" s="31"/>
      <c r="B129" s="58"/>
      <c r="C129" s="31"/>
      <c r="D129" s="129"/>
      <c r="E129" s="129"/>
      <c r="F129" s="39"/>
      <c r="G129" s="39"/>
      <c r="H129" s="58"/>
      <c r="I129" s="31"/>
      <c r="J129" s="40"/>
      <c r="K129" s="130"/>
      <c r="L129" s="130"/>
      <c r="M129" s="748"/>
      <c r="N129" s="112"/>
      <c r="O129" s="110"/>
      <c r="P129" s="109"/>
      <c r="Q129" s="109"/>
      <c r="R129" s="228"/>
      <c r="S129" s="228"/>
      <c r="T129" s="31"/>
      <c r="U129" s="4"/>
      <c r="V129" s="22"/>
      <c r="W129" s="6"/>
      <c r="X129" s="6"/>
      <c r="Y129" s="228"/>
      <c r="AD129" s="109"/>
      <c r="AE129" s="228"/>
      <c r="AF129" s="348"/>
      <c r="AG129" s="109"/>
      <c r="AH129" s="109"/>
      <c r="AI129" s="109"/>
      <c r="AJ129" s="109"/>
      <c r="AK129" s="228"/>
      <c r="AM129" s="40"/>
      <c r="AN129" s="6"/>
      <c r="AO129" s="6"/>
      <c r="AP129" s="6"/>
    </row>
    <row r="130" ht="12.75">
      <c r="F130" s="162"/>
    </row>
    <row r="131" spans="8:28" ht="12.75">
      <c r="H131" s="31"/>
      <c r="I131" s="31"/>
      <c r="J131" s="31"/>
      <c r="K131" s="129"/>
      <c r="L131" s="129"/>
      <c r="M131" s="39"/>
      <c r="N131" s="4"/>
      <c r="Z131" s="31"/>
      <c r="AA131" s="39"/>
      <c r="AB131" s="39"/>
    </row>
    <row r="132" spans="15:32" ht="12.75">
      <c r="O132" s="6"/>
      <c r="P132" s="22"/>
      <c r="Q132" s="22"/>
      <c r="R132" s="126"/>
      <c r="S132" s="126"/>
      <c r="T132" s="39"/>
      <c r="U132" s="22"/>
      <c r="V132" s="40"/>
      <c r="W132" s="22"/>
      <c r="X132" s="22"/>
      <c r="AE132" s="126"/>
      <c r="AF132" s="39"/>
    </row>
    <row r="133" spans="8:14" ht="12.75">
      <c r="H133" s="31"/>
      <c r="I133" s="31"/>
      <c r="J133" s="117"/>
      <c r="K133" s="129"/>
      <c r="L133" s="129"/>
      <c r="M133" s="39"/>
      <c r="N133" s="39"/>
    </row>
    <row r="152" spans="1:44" ht="12.75">
      <c r="A152" s="779"/>
      <c r="B152" s="779"/>
      <c r="C152" s="779"/>
      <c r="D152" s="780"/>
      <c r="E152" s="780"/>
      <c r="F152" s="781"/>
      <c r="G152" s="779"/>
      <c r="H152" s="782"/>
      <c r="I152" s="782"/>
      <c r="J152" s="782"/>
      <c r="K152" s="780"/>
      <c r="L152" s="780"/>
      <c r="M152" s="782"/>
      <c r="N152" s="780"/>
      <c r="O152" s="782"/>
      <c r="P152" s="782"/>
      <c r="Q152" s="782"/>
      <c r="R152" s="780"/>
      <c r="S152" s="780"/>
      <c r="T152" s="782"/>
      <c r="U152" s="780"/>
      <c r="V152" s="782"/>
      <c r="W152" s="782"/>
      <c r="X152" s="782"/>
      <c r="Y152" s="780"/>
      <c r="Z152" s="782"/>
      <c r="AA152" s="780"/>
      <c r="AB152" s="782"/>
      <c r="AC152" s="782"/>
      <c r="AD152" s="782"/>
      <c r="AE152" s="780"/>
      <c r="AF152" s="781"/>
      <c r="AG152" s="779"/>
      <c r="AH152" s="779"/>
      <c r="AI152" s="779"/>
      <c r="AJ152" s="829" t="s">
        <v>492</v>
      </c>
      <c r="AK152" s="780"/>
      <c r="AL152" s="781"/>
      <c r="AM152" s="779"/>
      <c r="AN152" s="780"/>
      <c r="AO152" s="779"/>
      <c r="AP152" s="779"/>
      <c r="AQ152" s="779"/>
      <c r="AR152" s="779"/>
    </row>
    <row r="153" spans="1:43" ht="12.75">
      <c r="A153" s="3"/>
      <c r="B153" s="3"/>
      <c r="C153" s="3"/>
      <c r="F153" s="118">
        <f aca="true" t="shared" si="0" ref="F153:F159">COUNTIF($D$5:$D$149,G153)</f>
        <v>0</v>
      </c>
      <c r="G153" s="3" t="s">
        <v>126</v>
      </c>
      <c r="I153" s="3"/>
      <c r="J153" s="223"/>
      <c r="M153" s="118">
        <f aca="true" t="shared" si="1" ref="M153:M159">COUNTIF($K$5:$K$149,N153)</f>
        <v>0</v>
      </c>
      <c r="N153" s="3" t="s">
        <v>126</v>
      </c>
      <c r="P153" s="3"/>
      <c r="Q153" s="3"/>
      <c r="T153" s="118">
        <f aca="true" t="shared" si="2" ref="T153:T159">COUNTIF($R$5:$R$149,U153)</f>
        <v>0</v>
      </c>
      <c r="U153" s="3" t="s">
        <v>126</v>
      </c>
      <c r="W153" s="3"/>
      <c r="X153" s="3"/>
      <c r="Z153" s="118">
        <f aca="true" t="shared" si="3" ref="Z153:Z159">COUNTIF($Y$5:$Y$149,AA153)</f>
        <v>2</v>
      </c>
      <c r="AA153" s="3" t="s">
        <v>126</v>
      </c>
      <c r="AC153" s="3"/>
      <c r="AD153" s="3"/>
      <c r="AF153" s="118">
        <f aca="true" t="shared" si="4" ref="AF153:AF159">COUNTIF($AE$5:$AE$149,AG153)</f>
        <v>2</v>
      </c>
      <c r="AG153" s="3" t="s">
        <v>126</v>
      </c>
      <c r="AH153" s="3"/>
      <c r="AI153" s="3"/>
      <c r="AJ153" s="828">
        <f>F153+M153+T153+Z153+AF153</f>
        <v>4</v>
      </c>
      <c r="AL153" s="118">
        <f aca="true" t="shared" si="5" ref="AL153:AL159">COUNTIF($AK$5:$AK$149,AM153)</f>
        <v>0</v>
      </c>
      <c r="AM153" s="3" t="s">
        <v>126</v>
      </c>
      <c r="AO153" s="3"/>
      <c r="AP153" s="3"/>
      <c r="AQ153" s="3"/>
    </row>
    <row r="154" spans="1:43" ht="12.75">
      <c r="A154" s="3"/>
      <c r="B154" s="3"/>
      <c r="C154" s="3"/>
      <c r="F154" s="118">
        <f t="shared" si="0"/>
        <v>0</v>
      </c>
      <c r="G154" s="3" t="s">
        <v>109</v>
      </c>
      <c r="I154" s="3"/>
      <c r="J154" s="223"/>
      <c r="M154" s="118">
        <f t="shared" si="1"/>
        <v>0</v>
      </c>
      <c r="N154" s="3" t="s">
        <v>109</v>
      </c>
      <c r="P154" s="3"/>
      <c r="Q154" s="3"/>
      <c r="T154" s="118">
        <f t="shared" si="2"/>
        <v>4</v>
      </c>
      <c r="U154" s="3" t="s">
        <v>109</v>
      </c>
      <c r="W154" s="3"/>
      <c r="X154" s="3"/>
      <c r="Z154" s="118">
        <f t="shared" si="3"/>
        <v>0</v>
      </c>
      <c r="AA154" s="3" t="s">
        <v>109</v>
      </c>
      <c r="AC154" s="3"/>
      <c r="AD154" s="3"/>
      <c r="AF154" s="118">
        <f t="shared" si="4"/>
        <v>0</v>
      </c>
      <c r="AG154" s="3" t="s">
        <v>109</v>
      </c>
      <c r="AH154" s="3"/>
      <c r="AI154" s="3"/>
      <c r="AJ154" s="828">
        <f aca="true" t="shared" si="6" ref="AJ154:AJ161">F154+M154+T154+Z154+AF154</f>
        <v>4</v>
      </c>
      <c r="AL154" s="118">
        <f t="shared" si="5"/>
        <v>0</v>
      </c>
      <c r="AM154" s="3" t="s">
        <v>109</v>
      </c>
      <c r="AO154" s="3"/>
      <c r="AP154" s="3"/>
      <c r="AQ154" s="3"/>
    </row>
    <row r="155" spans="1:43" ht="12.75">
      <c r="A155" s="3"/>
      <c r="B155" s="3"/>
      <c r="C155" s="3"/>
      <c r="F155" s="118">
        <f t="shared" si="0"/>
        <v>4</v>
      </c>
      <c r="G155" s="3" t="s">
        <v>112</v>
      </c>
      <c r="I155" s="3"/>
      <c r="J155" s="223"/>
      <c r="M155" s="118">
        <f t="shared" si="1"/>
        <v>1</v>
      </c>
      <c r="N155" s="3" t="s">
        <v>112</v>
      </c>
      <c r="P155" s="3"/>
      <c r="Q155" s="3"/>
      <c r="T155" s="118">
        <f t="shared" si="2"/>
        <v>0</v>
      </c>
      <c r="U155" s="3" t="s">
        <v>112</v>
      </c>
      <c r="W155" s="3"/>
      <c r="X155" s="3"/>
      <c r="Z155" s="118">
        <f t="shared" si="3"/>
        <v>0</v>
      </c>
      <c r="AA155" s="3" t="s">
        <v>112</v>
      </c>
      <c r="AC155" s="3"/>
      <c r="AD155" s="3"/>
      <c r="AF155" s="118">
        <f t="shared" si="4"/>
        <v>0</v>
      </c>
      <c r="AG155" s="3" t="s">
        <v>112</v>
      </c>
      <c r="AH155" s="3"/>
      <c r="AI155" s="3"/>
      <c r="AJ155" s="828">
        <f t="shared" si="6"/>
        <v>5</v>
      </c>
      <c r="AL155" s="118">
        <f t="shared" si="5"/>
        <v>0</v>
      </c>
      <c r="AM155" s="3" t="s">
        <v>112</v>
      </c>
      <c r="AO155" s="3"/>
      <c r="AP155" s="3"/>
      <c r="AQ155" s="3"/>
    </row>
    <row r="156" spans="1:43" ht="12.75">
      <c r="A156" s="3"/>
      <c r="B156" s="3"/>
      <c r="C156" s="3"/>
      <c r="F156" s="118">
        <f t="shared" si="0"/>
        <v>0</v>
      </c>
      <c r="G156" s="3" t="s">
        <v>115</v>
      </c>
      <c r="I156" s="3"/>
      <c r="J156" s="223"/>
      <c r="M156" s="118">
        <f t="shared" si="1"/>
        <v>0</v>
      </c>
      <c r="N156" s="3" t="s">
        <v>115</v>
      </c>
      <c r="P156" s="3"/>
      <c r="Q156" s="3"/>
      <c r="T156" s="118">
        <f t="shared" si="2"/>
        <v>5</v>
      </c>
      <c r="U156" s="3" t="s">
        <v>115</v>
      </c>
      <c r="W156" s="3"/>
      <c r="X156" s="3"/>
      <c r="Z156" s="118">
        <f t="shared" si="3"/>
        <v>0</v>
      </c>
      <c r="AA156" s="3" t="s">
        <v>115</v>
      </c>
      <c r="AC156" s="3"/>
      <c r="AD156" s="3"/>
      <c r="AF156" s="118">
        <f t="shared" si="4"/>
        <v>0</v>
      </c>
      <c r="AG156" s="3" t="s">
        <v>115</v>
      </c>
      <c r="AH156" s="3"/>
      <c r="AI156" s="3"/>
      <c r="AJ156" s="828">
        <f t="shared" si="6"/>
        <v>5</v>
      </c>
      <c r="AL156" s="118">
        <f t="shared" si="5"/>
        <v>0</v>
      </c>
      <c r="AM156" s="3" t="s">
        <v>115</v>
      </c>
      <c r="AO156" s="3"/>
      <c r="AP156" s="3"/>
      <c r="AQ156" s="3"/>
    </row>
    <row r="157" spans="1:43" ht="12.75">
      <c r="A157" s="3"/>
      <c r="B157" s="3"/>
      <c r="C157" s="3"/>
      <c r="F157" s="118">
        <f t="shared" si="0"/>
        <v>5</v>
      </c>
      <c r="G157" s="3" t="s">
        <v>117</v>
      </c>
      <c r="I157" s="3"/>
      <c r="J157" s="223"/>
      <c r="M157" s="118">
        <f t="shared" si="1"/>
        <v>0</v>
      </c>
      <c r="N157" s="3" t="s">
        <v>117</v>
      </c>
      <c r="P157" s="3"/>
      <c r="Q157" s="3"/>
      <c r="T157" s="118">
        <f t="shared" si="2"/>
        <v>0</v>
      </c>
      <c r="U157" s="3" t="s">
        <v>117</v>
      </c>
      <c r="W157" s="3"/>
      <c r="X157" s="3"/>
      <c r="Z157" s="118">
        <f t="shared" si="3"/>
        <v>5</v>
      </c>
      <c r="AA157" s="3" t="s">
        <v>117</v>
      </c>
      <c r="AC157" s="3"/>
      <c r="AD157" s="3"/>
      <c r="AF157" s="118">
        <f t="shared" si="4"/>
        <v>0</v>
      </c>
      <c r="AG157" s="3" t="s">
        <v>117</v>
      </c>
      <c r="AH157" s="3"/>
      <c r="AI157" s="3"/>
      <c r="AJ157" s="828">
        <f t="shared" si="6"/>
        <v>10</v>
      </c>
      <c r="AL157" s="118">
        <f t="shared" si="5"/>
        <v>0</v>
      </c>
      <c r="AM157" s="3" t="s">
        <v>117</v>
      </c>
      <c r="AO157" s="3"/>
      <c r="AP157" s="3"/>
      <c r="AQ157" s="3"/>
    </row>
    <row r="158" spans="1:43" ht="12.75">
      <c r="A158" s="3"/>
      <c r="B158" s="3"/>
      <c r="C158" s="3"/>
      <c r="F158" s="118">
        <f t="shared" si="0"/>
        <v>0</v>
      </c>
      <c r="G158" s="3" t="s">
        <v>119</v>
      </c>
      <c r="I158" s="3"/>
      <c r="J158" s="223"/>
      <c r="M158" s="118">
        <f t="shared" si="1"/>
        <v>4</v>
      </c>
      <c r="N158" s="3" t="s">
        <v>119</v>
      </c>
      <c r="P158" s="3"/>
      <c r="Q158" s="3"/>
      <c r="T158" s="118">
        <f t="shared" si="2"/>
        <v>4</v>
      </c>
      <c r="U158" s="3" t="s">
        <v>119</v>
      </c>
      <c r="W158" s="3"/>
      <c r="X158" s="3"/>
      <c r="Z158" s="118">
        <f t="shared" si="3"/>
        <v>0</v>
      </c>
      <c r="AA158" s="3" t="s">
        <v>119</v>
      </c>
      <c r="AC158" s="3"/>
      <c r="AD158" s="3"/>
      <c r="AF158" s="118">
        <f t="shared" si="4"/>
        <v>0</v>
      </c>
      <c r="AG158" s="3" t="s">
        <v>119</v>
      </c>
      <c r="AH158" s="3"/>
      <c r="AI158" s="3"/>
      <c r="AJ158" s="828">
        <f t="shared" si="6"/>
        <v>8</v>
      </c>
      <c r="AL158" s="118">
        <f t="shared" si="5"/>
        <v>1</v>
      </c>
      <c r="AM158" s="3" t="s">
        <v>119</v>
      </c>
      <c r="AO158" s="3"/>
      <c r="AP158" s="3"/>
      <c r="AQ158" s="3"/>
    </row>
    <row r="159" spans="1:43" ht="12.75">
      <c r="A159" s="3"/>
      <c r="B159" s="3"/>
      <c r="C159" s="3"/>
      <c r="F159" s="118">
        <f t="shared" si="0"/>
        <v>4</v>
      </c>
      <c r="G159" s="3" t="s">
        <v>123</v>
      </c>
      <c r="I159" s="3"/>
      <c r="J159" s="223"/>
      <c r="M159" s="118">
        <f t="shared" si="1"/>
        <v>0</v>
      </c>
      <c r="N159" s="3" t="s">
        <v>123</v>
      </c>
      <c r="P159" s="3"/>
      <c r="Q159" s="3"/>
      <c r="T159" s="118">
        <f t="shared" si="2"/>
        <v>0</v>
      </c>
      <c r="U159" s="3" t="s">
        <v>123</v>
      </c>
      <c r="W159" s="3"/>
      <c r="X159" s="3"/>
      <c r="Z159" s="118">
        <f t="shared" si="3"/>
        <v>0</v>
      </c>
      <c r="AA159" s="3" t="s">
        <v>123</v>
      </c>
      <c r="AC159" s="3"/>
      <c r="AD159" s="3"/>
      <c r="AF159" s="118">
        <f t="shared" si="4"/>
        <v>0</v>
      </c>
      <c r="AG159" s="3" t="s">
        <v>123</v>
      </c>
      <c r="AH159" s="3"/>
      <c r="AI159" s="3"/>
      <c r="AJ159" s="828">
        <f t="shared" si="6"/>
        <v>4</v>
      </c>
      <c r="AL159" s="118">
        <f t="shared" si="5"/>
        <v>3</v>
      </c>
      <c r="AM159" s="3" t="s">
        <v>123</v>
      </c>
      <c r="AO159" s="3"/>
      <c r="AP159" s="3"/>
      <c r="AQ159" s="3"/>
    </row>
    <row r="160" spans="1:43" ht="12.75">
      <c r="A160" s="3"/>
      <c r="B160" s="3"/>
      <c r="C160" s="3"/>
      <c r="F160" s="118"/>
      <c r="G160" s="3"/>
      <c r="I160" s="3"/>
      <c r="J160" s="223"/>
      <c r="M160" s="118"/>
      <c r="N160" s="3"/>
      <c r="P160" s="3"/>
      <c r="Q160" s="3"/>
      <c r="T160" s="118"/>
      <c r="U160" s="3"/>
      <c r="W160" s="3"/>
      <c r="X160" s="3"/>
      <c r="AA160" s="3"/>
      <c r="AC160" s="3"/>
      <c r="AD160" s="3"/>
      <c r="AF160" s="118"/>
      <c r="AG160" s="3"/>
      <c r="AH160" s="3"/>
      <c r="AI160" s="3"/>
      <c r="AJ160" s="3"/>
      <c r="AL160" s="118"/>
      <c r="AM160" s="3"/>
      <c r="AO160" s="3"/>
      <c r="AP160" s="3"/>
      <c r="AQ160" s="3"/>
    </row>
    <row r="161" spans="1:43" ht="12.75">
      <c r="A161" s="3"/>
      <c r="B161" s="3"/>
      <c r="C161" s="3"/>
      <c r="F161" s="792">
        <f>SUM(F153:F159)</f>
        <v>13</v>
      </c>
      <c r="G161" s="792" t="s">
        <v>267</v>
      </c>
      <c r="H161" s="792"/>
      <c r="I161" s="793"/>
      <c r="J161" s="792"/>
      <c r="K161" s="793"/>
      <c r="L161" s="793"/>
      <c r="M161" s="792">
        <f>SUM(M153:M159)</f>
        <v>5</v>
      </c>
      <c r="N161" s="792" t="s">
        <v>267</v>
      </c>
      <c r="O161" s="793"/>
      <c r="P161" s="793"/>
      <c r="Q161" s="793"/>
      <c r="R161" s="793"/>
      <c r="S161" s="793"/>
      <c r="T161" s="792">
        <f>SUM(T153:T159)</f>
        <v>13</v>
      </c>
      <c r="U161" s="792" t="s">
        <v>267</v>
      </c>
      <c r="V161" s="793"/>
      <c r="W161" s="793"/>
      <c r="X161" s="793"/>
      <c r="Y161" s="793"/>
      <c r="Z161" s="792">
        <f>SUM(Z153:Z159)</f>
        <v>7</v>
      </c>
      <c r="AA161" s="792" t="s">
        <v>267</v>
      </c>
      <c r="AB161" s="793"/>
      <c r="AC161" s="793"/>
      <c r="AD161" s="793"/>
      <c r="AE161" s="793"/>
      <c r="AF161" s="792">
        <f>SUM(AF153:AF159)</f>
        <v>2</v>
      </c>
      <c r="AG161" s="792" t="s">
        <v>267</v>
      </c>
      <c r="AH161" s="793"/>
      <c r="AI161" s="793"/>
      <c r="AJ161" s="828">
        <f t="shared" si="6"/>
        <v>40</v>
      </c>
      <c r="AK161" s="793"/>
      <c r="AL161" s="792">
        <f>SUM(AL153:AL159)</f>
        <v>4</v>
      </c>
      <c r="AM161" s="792" t="s">
        <v>267</v>
      </c>
      <c r="AO161" s="3"/>
      <c r="AP161" s="118">
        <f>F161+M161+T161+Z161+AF161+AL161</f>
        <v>44</v>
      </c>
      <c r="AQ161" s="118" t="s">
        <v>484</v>
      </c>
    </row>
    <row r="162" spans="1:43" ht="12.75">
      <c r="A162" s="3"/>
      <c r="B162" s="3"/>
      <c r="C162" s="3"/>
      <c r="F162" s="118"/>
      <c r="G162" s="3"/>
      <c r="I162" s="3"/>
      <c r="J162" s="3"/>
      <c r="M162" s="118"/>
      <c r="N162" s="3"/>
      <c r="P162" s="3"/>
      <c r="Q162" s="3"/>
      <c r="T162" s="118"/>
      <c r="U162" s="3"/>
      <c r="W162" s="3"/>
      <c r="X162" s="3"/>
      <c r="AA162" s="3"/>
      <c r="AC162" s="3"/>
      <c r="AD162" s="3"/>
      <c r="AF162" s="118"/>
      <c r="AG162" s="3"/>
      <c r="AH162" s="3"/>
      <c r="AI162" s="3"/>
      <c r="AJ162" s="3"/>
      <c r="AL162" s="118"/>
      <c r="AM162" s="3"/>
      <c r="AO162" s="3"/>
      <c r="AP162" s="3"/>
      <c r="AQ162" s="3"/>
    </row>
    <row r="163" spans="1:43" ht="12.75">
      <c r="A163" s="3"/>
      <c r="B163" s="3"/>
      <c r="C163" s="3"/>
      <c r="F163" s="118"/>
      <c r="G163" s="3"/>
      <c r="I163" s="3"/>
      <c r="J163" s="3"/>
      <c r="M163" s="118"/>
      <c r="N163" s="3"/>
      <c r="P163" s="3"/>
      <c r="Q163" s="3"/>
      <c r="T163" s="118"/>
      <c r="U163" s="3"/>
      <c r="W163" s="3"/>
      <c r="X163" s="3"/>
      <c r="AA163" s="3"/>
      <c r="AC163" s="3"/>
      <c r="AD163" s="3"/>
      <c r="AF163" s="118"/>
      <c r="AG163" s="3"/>
      <c r="AH163" s="3"/>
      <c r="AI163" s="3"/>
      <c r="AJ163" s="3"/>
      <c r="AL163" s="118"/>
      <c r="AM163" s="3"/>
      <c r="AO163" s="3"/>
      <c r="AP163" s="3"/>
      <c r="AQ163" s="3"/>
    </row>
    <row r="164" spans="1:43" ht="12.75">
      <c r="A164" s="3"/>
      <c r="B164" s="3"/>
      <c r="C164" s="3"/>
      <c r="F164" s="118"/>
      <c r="G164" s="3"/>
      <c r="I164" s="3"/>
      <c r="J164" s="3"/>
      <c r="M164" s="118"/>
      <c r="N164" s="3"/>
      <c r="P164" s="3"/>
      <c r="Q164" s="3"/>
      <c r="T164" s="118"/>
      <c r="U164" s="3"/>
      <c r="W164" s="3"/>
      <c r="X164" s="3"/>
      <c r="AA164" s="3"/>
      <c r="AC164" s="3"/>
      <c r="AD164" s="3"/>
      <c r="AF164" s="118"/>
      <c r="AG164" s="3"/>
      <c r="AH164" s="3"/>
      <c r="AI164" s="3"/>
      <c r="AJ164" s="3"/>
      <c r="AL164" s="118"/>
      <c r="AM164" s="3"/>
      <c r="AO164" s="3"/>
      <c r="AP164" s="3"/>
      <c r="AQ164" s="3"/>
    </row>
    <row r="165" spans="1:43" ht="12.75">
      <c r="A165" s="3"/>
      <c r="B165" s="3"/>
      <c r="C165" s="3"/>
      <c r="F165" s="118">
        <f>COUNTIF($F$5:$F$149,G165)</f>
        <v>0</v>
      </c>
      <c r="G165" s="118" t="s">
        <v>481</v>
      </c>
      <c r="I165" s="3"/>
      <c r="J165" s="110"/>
      <c r="K165" s="228"/>
      <c r="L165" s="228"/>
      <c r="M165" s="118">
        <f>COUNTIF($M$5:$M$149,N165)</f>
        <v>0</v>
      </c>
      <c r="N165" s="164" t="s">
        <v>127</v>
      </c>
      <c r="O165" s="110"/>
      <c r="P165" s="110"/>
      <c r="Q165" s="110"/>
      <c r="R165" s="228"/>
      <c r="S165" s="228"/>
      <c r="T165" s="118">
        <f>COUNTIF($T$5:$T$149,U165)</f>
        <v>4</v>
      </c>
      <c r="U165" s="164" t="s">
        <v>294</v>
      </c>
      <c r="V165" s="110"/>
      <c r="W165" s="110"/>
      <c r="X165" s="110"/>
      <c r="Y165" s="228"/>
      <c r="Z165" s="118">
        <f>COUNTIF($Z$5:$Z$149,AA165)</f>
        <v>2</v>
      </c>
      <c r="AA165" s="118" t="s">
        <v>478</v>
      </c>
      <c r="AC165" s="3"/>
      <c r="AD165" s="110"/>
      <c r="AE165" s="228"/>
      <c r="AF165" s="118">
        <f>COUNTIF($AF$5:$AF$149,AG165)</f>
        <v>2</v>
      </c>
      <c r="AG165" s="164" t="s">
        <v>289</v>
      </c>
      <c r="AH165" s="110"/>
      <c r="AI165" s="110"/>
      <c r="AJ165" s="110"/>
      <c r="AK165" s="228"/>
      <c r="AL165" s="118">
        <f>COUNTIF($AL$5:$AL$149,AM165)</f>
        <v>2</v>
      </c>
      <c r="AM165" s="3" t="s">
        <v>125</v>
      </c>
      <c r="AO165" s="3"/>
      <c r="AP165" s="3"/>
      <c r="AQ165" s="3"/>
    </row>
    <row r="166" spans="1:43" ht="12.75">
      <c r="A166" s="3"/>
      <c r="B166" s="3"/>
      <c r="C166" s="3"/>
      <c r="F166" s="118">
        <f>COUNTIF($F$5:$F$149,"GREY(P)")</f>
        <v>8</v>
      </c>
      <c r="G166" s="118" t="s">
        <v>482</v>
      </c>
      <c r="I166" s="3"/>
      <c r="J166" s="3"/>
      <c r="M166" s="118">
        <f>COUNTIF($M$5:$M$149,N166)</f>
        <v>5</v>
      </c>
      <c r="N166" s="118" t="s">
        <v>432</v>
      </c>
      <c r="P166" s="3"/>
      <c r="Q166" s="3"/>
      <c r="T166" s="118">
        <f>COUNTIF($T$5:$T$149,U166)</f>
        <v>4</v>
      </c>
      <c r="U166" s="118" t="s">
        <v>295</v>
      </c>
      <c r="W166" s="3"/>
      <c r="X166" s="3"/>
      <c r="Z166" s="118">
        <f>COUNTIF($Z$5:$Z$149,AA166)</f>
        <v>5</v>
      </c>
      <c r="AA166" s="118" t="s">
        <v>479</v>
      </c>
      <c r="AC166" s="3"/>
      <c r="AD166" s="3"/>
      <c r="AF166" s="118"/>
      <c r="AG166" s="3"/>
      <c r="AH166" s="3"/>
      <c r="AI166" s="3"/>
      <c r="AJ166" s="3"/>
      <c r="AL166" s="118">
        <f>COUNTIF($AL$5:$AL150,AM166)</f>
        <v>1</v>
      </c>
      <c r="AM166" s="3" t="s">
        <v>219</v>
      </c>
      <c r="AO166" s="3"/>
      <c r="AP166" s="3"/>
      <c r="AQ166" s="3"/>
    </row>
    <row r="167" spans="1:43" ht="12.75">
      <c r="A167" s="3"/>
      <c r="B167" s="3"/>
      <c r="C167" s="3"/>
      <c r="F167" s="118">
        <f>COUNTIF($F$5:$F$149,G167)</f>
        <v>0</v>
      </c>
      <c r="G167" s="118" t="s">
        <v>483</v>
      </c>
      <c r="I167" s="3"/>
      <c r="J167" s="3"/>
      <c r="M167" s="118">
        <f>COUNTIF($F$5:$F$149,N167)</f>
        <v>0</v>
      </c>
      <c r="N167" s="118" t="s">
        <v>433</v>
      </c>
      <c r="P167" s="3"/>
      <c r="Q167" s="3"/>
      <c r="T167" s="118">
        <f>COUNTIF($T$5:$T$149,U167)</f>
        <v>2</v>
      </c>
      <c r="U167" s="118" t="s">
        <v>372</v>
      </c>
      <c r="W167" s="3"/>
      <c r="X167" s="3"/>
      <c r="AA167" s="3"/>
      <c r="AC167" s="3"/>
      <c r="AD167" s="3"/>
      <c r="AF167" s="118"/>
      <c r="AG167" s="3"/>
      <c r="AH167" s="3"/>
      <c r="AI167" s="3"/>
      <c r="AJ167" s="3"/>
      <c r="AL167" s="118">
        <f>COUNTIF($AL$5:$AL150,AM167)</f>
        <v>1</v>
      </c>
      <c r="AM167" s="3" t="s">
        <v>298</v>
      </c>
      <c r="AO167" s="3"/>
      <c r="AP167" s="3"/>
      <c r="AQ167" s="3"/>
    </row>
    <row r="168" spans="1:43" ht="12.75">
      <c r="A168" s="3"/>
      <c r="B168" s="3"/>
      <c r="C168" s="3"/>
      <c r="F168" s="118">
        <f>COUNTIF($F$5:$F$149,"SCOT")</f>
        <v>5</v>
      </c>
      <c r="G168" s="118" t="s">
        <v>124</v>
      </c>
      <c r="I168" s="3"/>
      <c r="J168" s="3"/>
      <c r="M168" s="118"/>
      <c r="N168" s="118"/>
      <c r="P168" s="3"/>
      <c r="Q168" s="3"/>
      <c r="T168" s="118">
        <f>COUNTIF($T$5:$T$149,U168)</f>
        <v>2</v>
      </c>
      <c r="U168" s="118" t="s">
        <v>371</v>
      </c>
      <c r="W168" s="3"/>
      <c r="X168" s="3"/>
      <c r="AA168" s="3"/>
      <c r="AC168" s="3"/>
      <c r="AD168" s="3"/>
      <c r="AF168" s="118"/>
      <c r="AG168" s="3"/>
      <c r="AH168" s="3"/>
      <c r="AI168" s="3"/>
      <c r="AJ168" s="3"/>
      <c r="AL168" s="118"/>
      <c r="AM168" s="3"/>
      <c r="AO168" s="3"/>
      <c r="AP168" s="3"/>
      <c r="AQ168" s="3"/>
    </row>
    <row r="169" spans="1:43" ht="12.75">
      <c r="A169" s="3"/>
      <c r="B169" s="3"/>
      <c r="C169" s="3"/>
      <c r="F169" s="118"/>
      <c r="G169" s="3"/>
      <c r="I169" s="3"/>
      <c r="J169" s="3"/>
      <c r="M169" s="118"/>
      <c r="N169" s="3"/>
      <c r="P169" s="3"/>
      <c r="Q169" s="3"/>
      <c r="T169" s="118">
        <f>COUNTIF($T$5:$T$149,U169)</f>
        <v>1</v>
      </c>
      <c r="U169" s="1679" t="s">
        <v>596</v>
      </c>
      <c r="W169" s="3"/>
      <c r="X169" s="3"/>
      <c r="AA169" s="3"/>
      <c r="AC169" s="3"/>
      <c r="AD169" s="3"/>
      <c r="AF169" s="118"/>
      <c r="AG169" s="3"/>
      <c r="AH169" s="3"/>
      <c r="AI169" s="3"/>
      <c r="AJ169" s="3"/>
      <c r="AL169" s="1338"/>
      <c r="AM169" s="121"/>
      <c r="AO169" s="3"/>
      <c r="AP169" s="3"/>
      <c r="AQ169" s="3"/>
    </row>
    <row r="170" spans="1:43" ht="12.75">
      <c r="A170" s="3"/>
      <c r="B170" s="3"/>
      <c r="C170" s="3"/>
      <c r="F170" s="118"/>
      <c r="G170" s="3"/>
      <c r="I170" s="3"/>
      <c r="J170" s="3"/>
      <c r="M170" s="118"/>
      <c r="N170" s="3"/>
      <c r="P170" s="3"/>
      <c r="Q170" s="3"/>
      <c r="T170" s="118"/>
      <c r="U170" s="118"/>
      <c r="W170" s="3"/>
      <c r="X170" s="3"/>
      <c r="AA170" s="3"/>
      <c r="AC170" s="3"/>
      <c r="AD170" s="3"/>
      <c r="AF170" s="118"/>
      <c r="AG170" s="3"/>
      <c r="AH170" s="3"/>
      <c r="AI170" s="3"/>
      <c r="AJ170" s="3"/>
      <c r="AL170" s="1338"/>
      <c r="AM170" s="121"/>
      <c r="AO170" s="3"/>
      <c r="AP170" s="3"/>
      <c r="AQ170" s="3"/>
    </row>
    <row r="171" spans="1:44" ht="12.75">
      <c r="A171" s="118"/>
      <c r="B171" s="118"/>
      <c r="C171" s="118"/>
      <c r="D171" s="229"/>
      <c r="E171" s="229"/>
      <c r="F171" s="792">
        <f>SUM(F165:F168)</f>
        <v>13</v>
      </c>
      <c r="G171" s="792" t="s">
        <v>267</v>
      </c>
      <c r="H171" s="792"/>
      <c r="I171" s="792"/>
      <c r="J171" s="792"/>
      <c r="K171" s="792"/>
      <c r="L171" s="792"/>
      <c r="M171" s="792">
        <f>SUM(M165:M168)</f>
        <v>5</v>
      </c>
      <c r="N171" s="792" t="s">
        <v>267</v>
      </c>
      <c r="O171" s="792"/>
      <c r="P171" s="792"/>
      <c r="Q171" s="792"/>
      <c r="R171" s="792"/>
      <c r="S171" s="792"/>
      <c r="T171" s="792">
        <f>SUM(T165:T169)</f>
        <v>13</v>
      </c>
      <c r="U171" s="792" t="s">
        <v>267</v>
      </c>
      <c r="V171" s="792"/>
      <c r="W171" s="792"/>
      <c r="X171" s="792"/>
      <c r="Y171" s="792"/>
      <c r="Z171" s="792">
        <f>SUM(Z165:Z168)</f>
        <v>7</v>
      </c>
      <c r="AA171" s="792" t="s">
        <v>267</v>
      </c>
      <c r="AB171" s="792"/>
      <c r="AC171" s="792"/>
      <c r="AD171" s="792"/>
      <c r="AE171" s="792"/>
      <c r="AF171" s="792">
        <f>SUM(AF165:AF168)</f>
        <v>2</v>
      </c>
      <c r="AG171" s="792" t="s">
        <v>267</v>
      </c>
      <c r="AH171" s="792"/>
      <c r="AI171" s="792"/>
      <c r="AJ171" s="792"/>
      <c r="AK171" s="792"/>
      <c r="AL171" s="792">
        <f>SUM(AL165:AL168)</f>
        <v>4</v>
      </c>
      <c r="AM171" s="792" t="s">
        <v>267</v>
      </c>
      <c r="AN171" s="118"/>
      <c r="AO171" s="118"/>
      <c r="AP171" s="118"/>
      <c r="AQ171" s="118"/>
      <c r="AR171" s="118"/>
    </row>
    <row r="172" spans="1:44" ht="12.75">
      <c r="A172" s="3"/>
      <c r="B172" s="3"/>
      <c r="C172" s="3"/>
      <c r="F172" s="118"/>
      <c r="G172" s="3"/>
      <c r="I172" s="3"/>
      <c r="J172" s="3"/>
      <c r="M172" s="118"/>
      <c r="N172" s="3"/>
      <c r="P172" s="3"/>
      <c r="Q172" s="3"/>
      <c r="T172" s="118"/>
      <c r="U172" s="3"/>
      <c r="W172" s="3"/>
      <c r="X172" s="3"/>
      <c r="AA172" s="3"/>
      <c r="AC172" s="3"/>
      <c r="AD172" s="3"/>
      <c r="AF172" s="118"/>
      <c r="AG172" s="3"/>
      <c r="AH172" s="3"/>
      <c r="AI172" s="3"/>
      <c r="AJ172" s="3"/>
      <c r="AL172" s="1338"/>
      <c r="AM172" s="121"/>
      <c r="AO172" s="3"/>
      <c r="AP172" s="3"/>
      <c r="AQ172" s="3"/>
      <c r="AR172" s="3"/>
    </row>
    <row r="173" spans="1:43" ht="12.75">
      <c r="A173" s="118"/>
      <c r="B173" s="118"/>
      <c r="C173" s="118"/>
      <c r="D173" s="229"/>
      <c r="E173" s="229"/>
      <c r="F173" s="794">
        <f>SUM($F$161-$F$183)</f>
        <v>8</v>
      </c>
      <c r="G173" s="794" t="s">
        <v>241</v>
      </c>
      <c r="H173" s="794"/>
      <c r="I173" s="794"/>
      <c r="J173" s="794"/>
      <c r="K173" s="794"/>
      <c r="L173" s="794"/>
      <c r="M173" s="794">
        <f>SUM($M$161-$M$183)</f>
        <v>5</v>
      </c>
      <c r="N173" s="794"/>
      <c r="O173" s="794"/>
      <c r="P173" s="794"/>
      <c r="Q173" s="794"/>
      <c r="R173" s="794"/>
      <c r="S173" s="794"/>
      <c r="T173" s="794">
        <f>SUM($T$161-$T$183)</f>
        <v>13</v>
      </c>
      <c r="U173" s="794" t="s">
        <v>485</v>
      </c>
      <c r="V173" s="794"/>
      <c r="W173" s="794"/>
      <c r="X173" s="794"/>
      <c r="Y173" s="794"/>
      <c r="Z173" s="794"/>
      <c r="AA173" s="794"/>
      <c r="AB173" s="794"/>
      <c r="AC173" s="794"/>
      <c r="AD173" s="794"/>
      <c r="AE173" s="794"/>
      <c r="AF173" s="794"/>
      <c r="AG173" s="794"/>
      <c r="AH173" s="794"/>
      <c r="AI173" s="794"/>
      <c r="AJ173" s="794"/>
      <c r="AK173" s="794"/>
      <c r="AL173" s="794"/>
      <c r="AM173" s="794"/>
      <c r="AO173" s="3"/>
      <c r="AP173" s="3"/>
      <c r="AQ173" s="3"/>
    </row>
    <row r="174" spans="1:43" ht="13.5" thickBot="1">
      <c r="A174" s="118"/>
      <c r="B174" s="118"/>
      <c r="C174" s="118"/>
      <c r="D174" s="229"/>
      <c r="E174" s="229"/>
      <c r="F174" s="118"/>
      <c r="G174" s="118"/>
      <c r="H174" s="118"/>
      <c r="I174" s="118"/>
      <c r="J174" s="118"/>
      <c r="K174" s="229"/>
      <c r="L174" s="229"/>
      <c r="M174" s="118"/>
      <c r="N174" s="118"/>
      <c r="O174" s="118"/>
      <c r="P174" s="118"/>
      <c r="Q174" s="118"/>
      <c r="R174" s="229"/>
      <c r="S174" s="229"/>
      <c r="T174" s="118"/>
      <c r="U174" s="118"/>
      <c r="V174" s="118"/>
      <c r="W174" s="118"/>
      <c r="X174" s="118"/>
      <c r="Y174" s="229"/>
      <c r="AA174" s="118"/>
      <c r="AB174" s="118"/>
      <c r="AC174" s="118"/>
      <c r="AD174" s="118"/>
      <c r="AE174" s="229"/>
      <c r="AF174" s="118"/>
      <c r="AG174" s="118"/>
      <c r="AH174" s="118"/>
      <c r="AI174" s="118"/>
      <c r="AJ174" s="829" t="s">
        <v>492</v>
      </c>
      <c r="AK174" s="229"/>
      <c r="AL174" s="118"/>
      <c r="AM174" s="118"/>
      <c r="AO174" s="3"/>
      <c r="AP174" s="118"/>
      <c r="AQ174" s="118"/>
    </row>
    <row r="175" spans="1:43" ht="12.75">
      <c r="A175" s="118"/>
      <c r="B175" s="118"/>
      <c r="C175" s="118"/>
      <c r="D175" s="229"/>
      <c r="E175" s="229"/>
      <c r="F175" s="118">
        <f>COUNTIF($E$5:$E$149,"Mon(night)")</f>
        <v>0</v>
      </c>
      <c r="G175" s="3" t="s">
        <v>126</v>
      </c>
      <c r="H175" s="118"/>
      <c r="I175" s="118"/>
      <c r="J175" s="118"/>
      <c r="K175" s="229"/>
      <c r="L175" s="229"/>
      <c r="M175" s="118"/>
      <c r="N175" s="3" t="s">
        <v>126</v>
      </c>
      <c r="O175" s="118"/>
      <c r="P175" s="118"/>
      <c r="Q175" s="118"/>
      <c r="R175" s="229"/>
      <c r="S175" s="229"/>
      <c r="T175" s="787">
        <f>COUNTIF($S$5:$S$150,"Mon(night)")</f>
        <v>0</v>
      </c>
      <c r="U175" s="6" t="s">
        <v>126</v>
      </c>
      <c r="V175" s="31"/>
      <c r="W175" s="31"/>
      <c r="X175" s="31"/>
      <c r="Y175" s="805"/>
      <c r="Z175" s="806">
        <f>COUNTIF($S$5:$S$149,"Mon(sand)")</f>
        <v>0</v>
      </c>
      <c r="AA175" s="221" t="s">
        <v>126</v>
      </c>
      <c r="AB175" s="806"/>
      <c r="AC175" s="806"/>
      <c r="AD175" s="806"/>
      <c r="AE175" s="805"/>
      <c r="AF175" s="806"/>
      <c r="AG175" s="221"/>
      <c r="AH175" s="806"/>
      <c r="AI175" s="806"/>
      <c r="AJ175" s="828">
        <f>F175+T175</f>
        <v>0</v>
      </c>
      <c r="AK175" s="229"/>
      <c r="AL175" s="118"/>
      <c r="AM175" s="3" t="s">
        <v>126</v>
      </c>
      <c r="AO175" s="3"/>
      <c r="AP175" s="3"/>
      <c r="AQ175" s="3"/>
    </row>
    <row r="176" spans="1:43" ht="12.75">
      <c r="A176" s="118"/>
      <c r="B176" s="118"/>
      <c r="C176" s="118"/>
      <c r="D176" s="229"/>
      <c r="E176" s="229"/>
      <c r="F176" s="118">
        <f>COUNTIF($E$5:$E$149,"Tue(night)")</f>
        <v>0</v>
      </c>
      <c r="G176" s="3" t="s">
        <v>109</v>
      </c>
      <c r="H176" s="118"/>
      <c r="I176" s="118"/>
      <c r="J176" s="118"/>
      <c r="K176" s="229"/>
      <c r="L176" s="229"/>
      <c r="M176" s="118"/>
      <c r="N176" s="3" t="s">
        <v>109</v>
      </c>
      <c r="O176" s="118"/>
      <c r="P176" s="118"/>
      <c r="Q176" s="118"/>
      <c r="R176" s="229"/>
      <c r="S176" s="229"/>
      <c r="T176" s="787">
        <f>COUNTIF($S$5:$S$149,"Tue(night)")</f>
        <v>0</v>
      </c>
      <c r="U176" s="6" t="s">
        <v>109</v>
      </c>
      <c r="V176" s="31"/>
      <c r="W176" s="31"/>
      <c r="X176" s="31"/>
      <c r="Y176" s="129"/>
      <c r="Z176" s="31">
        <f>COUNTIF($S$5:$S$149,"Tue(sand)")</f>
        <v>0</v>
      </c>
      <c r="AA176" s="6" t="s">
        <v>109</v>
      </c>
      <c r="AB176" s="31"/>
      <c r="AC176" s="31"/>
      <c r="AD176" s="31"/>
      <c r="AE176" s="129"/>
      <c r="AF176" s="31"/>
      <c r="AG176" s="6"/>
      <c r="AH176" s="31"/>
      <c r="AI176" s="31"/>
      <c r="AJ176" s="828">
        <f aca="true" t="shared" si="7" ref="AJ176:AJ181">F176+T176</f>
        <v>0</v>
      </c>
      <c r="AK176" s="229"/>
      <c r="AL176" s="118"/>
      <c r="AM176" s="3" t="s">
        <v>109</v>
      </c>
      <c r="AO176" s="3"/>
      <c r="AP176" s="3"/>
      <c r="AQ176" s="3"/>
    </row>
    <row r="177" spans="1:43" ht="12.75">
      <c r="A177" s="118"/>
      <c r="B177" s="118"/>
      <c r="C177" s="118"/>
      <c r="D177" s="229"/>
      <c r="E177" s="229"/>
      <c r="F177" s="118">
        <f>COUNTIF($E$5:$E$149,"Wed(night)")</f>
        <v>0</v>
      </c>
      <c r="G177" s="3" t="s">
        <v>112</v>
      </c>
      <c r="H177" s="118"/>
      <c r="I177" s="118"/>
      <c r="J177" s="118"/>
      <c r="K177" s="229"/>
      <c r="L177" s="229"/>
      <c r="M177" s="118"/>
      <c r="N177" s="3" t="s">
        <v>112</v>
      </c>
      <c r="O177" s="118"/>
      <c r="P177" s="118"/>
      <c r="Q177" s="118"/>
      <c r="R177" s="229"/>
      <c r="S177" s="229"/>
      <c r="T177" s="787">
        <f>COUNTIF($S$5:$S$149,"Wed(night)")</f>
        <v>0</v>
      </c>
      <c r="U177" s="6" t="s">
        <v>112</v>
      </c>
      <c r="V177" s="31"/>
      <c r="W177" s="31"/>
      <c r="X177" s="31"/>
      <c r="Y177" s="129"/>
      <c r="Z177" s="31">
        <f>COUNTIF($S$5:$S$149,"Wed(sand)")</f>
        <v>0</v>
      </c>
      <c r="AA177" s="6" t="s">
        <v>112</v>
      </c>
      <c r="AB177" s="31"/>
      <c r="AC177" s="31"/>
      <c r="AD177" s="31"/>
      <c r="AE177" s="129"/>
      <c r="AF177" s="31"/>
      <c r="AG177" s="6"/>
      <c r="AH177" s="31"/>
      <c r="AI177" s="31"/>
      <c r="AJ177" s="828">
        <f t="shared" si="7"/>
        <v>0</v>
      </c>
      <c r="AK177" s="229"/>
      <c r="AL177" s="118"/>
      <c r="AM177" s="3" t="s">
        <v>112</v>
      </c>
      <c r="AO177" s="3"/>
      <c r="AP177" s="3"/>
      <c r="AQ177" s="3"/>
    </row>
    <row r="178" spans="1:43" ht="12.75">
      <c r="A178" s="118"/>
      <c r="B178" s="118"/>
      <c r="C178" s="118"/>
      <c r="D178" s="229"/>
      <c r="E178" s="229"/>
      <c r="F178" s="118">
        <f>COUNTIF($E$5:$E$149,"Thu(night)")</f>
        <v>0</v>
      </c>
      <c r="G178" s="3" t="s">
        <v>115</v>
      </c>
      <c r="H178" s="118"/>
      <c r="I178" s="118"/>
      <c r="J178" s="118"/>
      <c r="K178" s="229"/>
      <c r="L178" s="229"/>
      <c r="M178" s="118"/>
      <c r="N178" s="3" t="s">
        <v>115</v>
      </c>
      <c r="O178" s="118"/>
      <c r="P178" s="118"/>
      <c r="Q178" s="118"/>
      <c r="R178" s="229"/>
      <c r="S178" s="229"/>
      <c r="T178" s="787">
        <f>COUNTIF($S$5:$S$149,"Thu(night)")</f>
        <v>0</v>
      </c>
      <c r="U178" s="6" t="s">
        <v>115</v>
      </c>
      <c r="V178" s="31"/>
      <c r="W178" s="31"/>
      <c r="X178" s="31"/>
      <c r="Y178" s="129"/>
      <c r="Z178" s="31">
        <f>COUNTIF($S$5:$S$149,"Thu(sand)")</f>
        <v>0</v>
      </c>
      <c r="AA178" s="6" t="s">
        <v>115</v>
      </c>
      <c r="AB178" s="31"/>
      <c r="AC178" s="31"/>
      <c r="AD178" s="31"/>
      <c r="AE178" s="129"/>
      <c r="AF178" s="31"/>
      <c r="AG178" s="6"/>
      <c r="AH178" s="31"/>
      <c r="AI178" s="31"/>
      <c r="AJ178" s="828">
        <f t="shared" si="7"/>
        <v>0</v>
      </c>
      <c r="AK178" s="229"/>
      <c r="AL178" s="118"/>
      <c r="AM178" s="3" t="s">
        <v>115</v>
      </c>
      <c r="AO178" s="3"/>
      <c r="AP178" s="3"/>
      <c r="AQ178" s="3"/>
    </row>
    <row r="179" spans="1:43" ht="12.75">
      <c r="A179" s="118"/>
      <c r="B179" s="118"/>
      <c r="C179" s="118"/>
      <c r="D179" s="229"/>
      <c r="E179" s="229"/>
      <c r="F179" s="118">
        <f>COUNTIF($E$5:$E$149,"Fri(night)")</f>
        <v>5</v>
      </c>
      <c r="G179" s="3" t="s">
        <v>117</v>
      </c>
      <c r="H179" s="118"/>
      <c r="I179" s="118"/>
      <c r="J179" s="118"/>
      <c r="K179" s="229"/>
      <c r="L179" s="229"/>
      <c r="M179" s="118"/>
      <c r="N179" s="3" t="s">
        <v>117</v>
      </c>
      <c r="O179" s="118"/>
      <c r="P179" s="118"/>
      <c r="Q179" s="118"/>
      <c r="R179" s="229"/>
      <c r="S179" s="229"/>
      <c r="T179" s="787">
        <f>COUNTIF($S$5:$S$149,"Fri(night)")</f>
        <v>0</v>
      </c>
      <c r="U179" s="6" t="s">
        <v>117</v>
      </c>
      <c r="V179" s="31"/>
      <c r="W179" s="31"/>
      <c r="X179" s="31"/>
      <c r="Y179" s="129"/>
      <c r="Z179" s="31">
        <f>COUNTIF($S$5:$S$149,"Fri(sand)")</f>
        <v>0</v>
      </c>
      <c r="AA179" s="6" t="s">
        <v>117</v>
      </c>
      <c r="AB179" s="31"/>
      <c r="AC179" s="31"/>
      <c r="AD179" s="31"/>
      <c r="AE179" s="129"/>
      <c r="AF179" s="31"/>
      <c r="AG179" s="6"/>
      <c r="AH179" s="31"/>
      <c r="AI179" s="31"/>
      <c r="AJ179" s="828">
        <f t="shared" si="7"/>
        <v>5</v>
      </c>
      <c r="AK179" s="229"/>
      <c r="AL179" s="118"/>
      <c r="AM179" s="3" t="s">
        <v>117</v>
      </c>
      <c r="AO179" s="3"/>
      <c r="AP179" s="3"/>
      <c r="AQ179" s="3"/>
    </row>
    <row r="180" spans="1:43" ht="12.75">
      <c r="A180" s="118"/>
      <c r="B180" s="118"/>
      <c r="C180" s="118"/>
      <c r="D180" s="229"/>
      <c r="E180" s="229"/>
      <c r="F180" s="118">
        <f>COUNTIF($E$5:$E$149,"Sat(night)")</f>
        <v>0</v>
      </c>
      <c r="G180" s="3" t="s">
        <v>119</v>
      </c>
      <c r="H180" s="118"/>
      <c r="I180" s="118"/>
      <c r="J180" s="118"/>
      <c r="K180" s="229"/>
      <c r="L180" s="229"/>
      <c r="M180" s="118"/>
      <c r="N180" s="3" t="s">
        <v>119</v>
      </c>
      <c r="O180" s="118"/>
      <c r="P180" s="118"/>
      <c r="Q180" s="118"/>
      <c r="R180" s="229"/>
      <c r="S180" s="229"/>
      <c r="T180" s="787">
        <f>COUNTIF($S$5:$S$149,"Sat(night)")</f>
        <v>0</v>
      </c>
      <c r="U180" s="6" t="s">
        <v>119</v>
      </c>
      <c r="V180" s="31"/>
      <c r="W180" s="31"/>
      <c r="X180" s="31"/>
      <c r="Y180" s="129"/>
      <c r="Z180" s="31">
        <f>COUNTIF($S$5:$S$149,"Sat(sand)")</f>
        <v>0</v>
      </c>
      <c r="AA180" s="6" t="s">
        <v>119</v>
      </c>
      <c r="AB180" s="31"/>
      <c r="AC180" s="31"/>
      <c r="AD180" s="31"/>
      <c r="AE180" s="129"/>
      <c r="AF180" s="31"/>
      <c r="AG180" s="6"/>
      <c r="AH180" s="31"/>
      <c r="AI180" s="31"/>
      <c r="AJ180" s="828">
        <f t="shared" si="7"/>
        <v>0</v>
      </c>
      <c r="AK180" s="229"/>
      <c r="AL180" s="118"/>
      <c r="AM180" s="3" t="s">
        <v>119</v>
      </c>
      <c r="AO180" s="3"/>
      <c r="AP180" s="3"/>
      <c r="AQ180" s="3"/>
    </row>
    <row r="181" spans="1:43" ht="12.75">
      <c r="A181" s="118"/>
      <c r="B181" s="118"/>
      <c r="C181" s="118"/>
      <c r="D181" s="229"/>
      <c r="E181" s="229"/>
      <c r="F181" s="118">
        <f>COUNTIF($E$5:$E$149,"Sun(night)")</f>
        <v>0</v>
      </c>
      <c r="G181" s="3" t="s">
        <v>123</v>
      </c>
      <c r="H181" s="118"/>
      <c r="I181" s="118"/>
      <c r="J181" s="118"/>
      <c r="K181" s="229"/>
      <c r="L181" s="229"/>
      <c r="M181" s="118"/>
      <c r="N181" s="3" t="s">
        <v>123</v>
      </c>
      <c r="O181" s="118"/>
      <c r="P181" s="118"/>
      <c r="Q181" s="118"/>
      <c r="R181" s="229"/>
      <c r="S181" s="229"/>
      <c r="T181" s="787">
        <f>COUNTIF($S$5:$S$149,"Sun(night)")</f>
        <v>0</v>
      </c>
      <c r="U181" s="6" t="s">
        <v>123</v>
      </c>
      <c r="V181" s="31"/>
      <c r="W181" s="31"/>
      <c r="X181" s="31"/>
      <c r="Y181" s="129"/>
      <c r="Z181" s="31">
        <f>COUNTIF($S$5:$S$149,"Sun(sand)")</f>
        <v>0</v>
      </c>
      <c r="AA181" s="6" t="s">
        <v>123</v>
      </c>
      <c r="AB181" s="31"/>
      <c r="AC181" s="31"/>
      <c r="AD181" s="31"/>
      <c r="AE181" s="129"/>
      <c r="AF181" s="31"/>
      <c r="AG181" s="6"/>
      <c r="AH181" s="31"/>
      <c r="AI181" s="31"/>
      <c r="AJ181" s="828">
        <f t="shared" si="7"/>
        <v>0</v>
      </c>
      <c r="AK181" s="229"/>
      <c r="AL181" s="118"/>
      <c r="AM181" s="3" t="s">
        <v>123</v>
      </c>
      <c r="AO181" s="3"/>
      <c r="AP181" s="3"/>
      <c r="AQ181" s="3"/>
    </row>
    <row r="182" spans="1:43" ht="12.75">
      <c r="A182" s="118"/>
      <c r="B182" s="118"/>
      <c r="C182" s="118"/>
      <c r="D182" s="229"/>
      <c r="E182" s="229"/>
      <c r="F182" s="118"/>
      <c r="G182" s="118"/>
      <c r="H182" s="118"/>
      <c r="I182" s="118"/>
      <c r="J182" s="118"/>
      <c r="K182" s="229"/>
      <c r="L182" s="229"/>
      <c r="M182" s="118"/>
      <c r="N182" s="118"/>
      <c r="O182" s="118"/>
      <c r="P182" s="118"/>
      <c r="Q182" s="118"/>
      <c r="R182" s="229"/>
      <c r="S182" s="229"/>
      <c r="T182" s="787"/>
      <c r="U182" s="31"/>
      <c r="V182" s="31"/>
      <c r="W182" s="31"/>
      <c r="X182" s="31"/>
      <c r="Y182" s="129"/>
      <c r="Z182" s="31"/>
      <c r="AA182" s="31"/>
      <c r="AB182" s="31"/>
      <c r="AC182" s="31"/>
      <c r="AD182" s="31"/>
      <c r="AE182" s="129"/>
      <c r="AF182" s="31"/>
      <c r="AG182" s="31"/>
      <c r="AH182" s="31"/>
      <c r="AI182" s="31"/>
      <c r="AJ182" s="155"/>
      <c r="AK182" s="229"/>
      <c r="AL182" s="118"/>
      <c r="AM182" s="118"/>
      <c r="AO182" s="3"/>
      <c r="AP182" s="3"/>
      <c r="AQ182" s="3"/>
    </row>
    <row r="183" spans="1:43" ht="12.75">
      <c r="A183" s="3"/>
      <c r="B183" s="3"/>
      <c r="C183" s="3"/>
      <c r="F183" s="795">
        <f>COUNTIF($F$5:$F$143,"(night)")</f>
        <v>5</v>
      </c>
      <c r="G183" s="795" t="s">
        <v>242</v>
      </c>
      <c r="H183" s="795"/>
      <c r="I183" s="795"/>
      <c r="J183" s="795"/>
      <c r="K183" s="795"/>
      <c r="L183" s="795"/>
      <c r="M183" s="795">
        <f>COUNTIF($F$5:$F$143,N183)</f>
        <v>0</v>
      </c>
      <c r="N183" s="795"/>
      <c r="O183" s="795"/>
      <c r="P183" s="795"/>
      <c r="Q183" s="795"/>
      <c r="R183" s="795"/>
      <c r="S183" s="795"/>
      <c r="T183" s="807">
        <f>COUNTIF($T$5:$T$143,U183)</f>
        <v>0</v>
      </c>
      <c r="U183" s="808" t="s">
        <v>242</v>
      </c>
      <c r="V183" s="809"/>
      <c r="W183" s="809"/>
      <c r="X183" s="809"/>
      <c r="Y183" s="809"/>
      <c r="Z183" s="808">
        <f>Z175+Z176+Z177+Z178+Z179+Z180+Z181</f>
        <v>0</v>
      </c>
      <c r="AA183" s="808" t="s">
        <v>488</v>
      </c>
      <c r="AB183" s="809"/>
      <c r="AC183" s="809"/>
      <c r="AD183" s="809"/>
      <c r="AE183" s="809"/>
      <c r="AF183" s="808">
        <f>AF175+AF176+AF177+AF178+AF179+AF180+AF181</f>
        <v>0</v>
      </c>
      <c r="AG183" s="808" t="s">
        <v>489</v>
      </c>
      <c r="AH183" s="809"/>
      <c r="AI183" s="809"/>
      <c r="AJ183" s="828">
        <f>SUM(AJ175:AJ181)</f>
        <v>5</v>
      </c>
      <c r="AK183" s="796"/>
      <c r="AL183" s="795"/>
      <c r="AM183" s="796"/>
      <c r="AO183" s="3"/>
      <c r="AP183" s="3"/>
      <c r="AQ183" s="3"/>
    </row>
    <row r="184" spans="1:43" ht="12.75">
      <c r="A184" s="3"/>
      <c r="B184" s="3"/>
      <c r="C184" s="3"/>
      <c r="F184" s="118"/>
      <c r="G184" s="3"/>
      <c r="I184" s="3"/>
      <c r="J184" s="3"/>
      <c r="M184" s="118"/>
      <c r="N184" s="3"/>
      <c r="P184" s="3"/>
      <c r="Q184" s="3"/>
      <c r="T184" s="787"/>
      <c r="U184" s="6"/>
      <c r="V184" s="6"/>
      <c r="W184" s="6"/>
      <c r="X184" s="6"/>
      <c r="Y184" s="126"/>
      <c r="Z184" s="31"/>
      <c r="AA184" s="6"/>
      <c r="AB184" s="6"/>
      <c r="AC184" s="6"/>
      <c r="AD184" s="6"/>
      <c r="AE184" s="126"/>
      <c r="AF184" s="31"/>
      <c r="AG184" s="6"/>
      <c r="AH184" s="6"/>
      <c r="AI184" s="6"/>
      <c r="AJ184" s="50"/>
      <c r="AL184" s="118"/>
      <c r="AM184" s="3"/>
      <c r="AO184" s="3"/>
      <c r="AP184" s="3"/>
      <c r="AQ184" s="3"/>
    </row>
    <row r="185" spans="1:43" ht="13.5" thickBot="1">
      <c r="A185" s="3"/>
      <c r="B185" s="3"/>
      <c r="C185" s="3"/>
      <c r="F185" s="792">
        <f>SUM(F173:F181)</f>
        <v>13</v>
      </c>
      <c r="G185" s="792" t="s">
        <v>267</v>
      </c>
      <c r="H185" s="792"/>
      <c r="I185" s="792"/>
      <c r="J185" s="792"/>
      <c r="K185" s="792"/>
      <c r="L185" s="792"/>
      <c r="M185" s="792">
        <f>SUM(M173:M181)</f>
        <v>5</v>
      </c>
      <c r="N185" s="792" t="s">
        <v>267</v>
      </c>
      <c r="O185" s="792"/>
      <c r="P185" s="792"/>
      <c r="Q185" s="792"/>
      <c r="R185" s="792"/>
      <c r="S185" s="792"/>
      <c r="T185" s="810">
        <f>SUM(T173:T181)</f>
        <v>13</v>
      </c>
      <c r="U185" s="811" t="s">
        <v>267</v>
      </c>
      <c r="V185" s="811"/>
      <c r="W185" s="811"/>
      <c r="X185" s="811"/>
      <c r="Y185" s="811"/>
      <c r="Z185" s="811">
        <f>Z183+AF183</f>
        <v>0</v>
      </c>
      <c r="AA185" s="811"/>
      <c r="AB185" s="811"/>
      <c r="AC185" s="811"/>
      <c r="AD185" s="811"/>
      <c r="AE185" s="811"/>
      <c r="AF185" s="811"/>
      <c r="AG185" s="811"/>
      <c r="AH185" s="811"/>
      <c r="AI185" s="811"/>
      <c r="AJ185" s="812"/>
      <c r="AK185" s="792"/>
      <c r="AL185" s="792"/>
      <c r="AM185" s="792"/>
      <c r="AO185" s="3"/>
      <c r="AP185" s="3"/>
      <c r="AQ185" s="3"/>
    </row>
    <row r="186" spans="1:43" ht="12.75">
      <c r="A186" s="3"/>
      <c r="B186" s="3"/>
      <c r="C186" s="3"/>
      <c r="F186" s="118"/>
      <c r="G186" s="3"/>
      <c r="I186" s="3"/>
      <c r="J186" s="3"/>
      <c r="M186" s="118"/>
      <c r="N186" s="3"/>
      <c r="P186" s="3"/>
      <c r="Q186" s="3"/>
      <c r="T186" s="118"/>
      <c r="U186" s="3"/>
      <c r="W186" s="3"/>
      <c r="X186" s="3"/>
      <c r="AA186" s="3"/>
      <c r="AC186" s="3"/>
      <c r="AD186" s="3"/>
      <c r="AF186" s="118"/>
      <c r="AG186" s="3"/>
      <c r="AH186" s="3"/>
      <c r="AI186" s="3"/>
      <c r="AJ186" s="3"/>
      <c r="AL186" s="118"/>
      <c r="AM186" s="3"/>
      <c r="AO186" s="3"/>
      <c r="AP186" s="3"/>
      <c r="AQ186" s="3"/>
    </row>
    <row r="187" spans="1:43" ht="12.75">
      <c r="A187" s="3"/>
      <c r="B187" s="3"/>
      <c r="C187" s="3"/>
      <c r="F187" s="118"/>
      <c r="G187" s="3"/>
      <c r="I187" s="3"/>
      <c r="J187" s="3"/>
      <c r="M187" s="118"/>
      <c r="N187" s="3"/>
      <c r="P187" s="3"/>
      <c r="Q187" s="3"/>
      <c r="T187" s="118"/>
      <c r="U187" s="3"/>
      <c r="W187" s="3"/>
      <c r="X187" s="3"/>
      <c r="AA187" s="3"/>
      <c r="AC187" s="3"/>
      <c r="AD187" s="3"/>
      <c r="AF187" s="118"/>
      <c r="AG187" s="3"/>
      <c r="AH187" s="3"/>
      <c r="AI187" s="3"/>
      <c r="AJ187" s="3"/>
      <c r="AL187" s="118"/>
      <c r="AM187" s="3"/>
      <c r="AO187" s="3"/>
      <c r="AP187" s="3"/>
      <c r="AQ187" s="3"/>
    </row>
    <row r="188" spans="1:43" ht="12.75">
      <c r="A188" s="3"/>
      <c r="B188" s="3"/>
      <c r="C188" s="3"/>
      <c r="F188" s="118"/>
      <c r="G188" s="3"/>
      <c r="I188" s="3"/>
      <c r="J188" s="3"/>
      <c r="M188" s="118"/>
      <c r="N188" s="3"/>
      <c r="P188" s="3"/>
      <c r="Q188" s="3"/>
      <c r="T188" s="118"/>
      <c r="U188" s="3"/>
      <c r="W188" s="3"/>
      <c r="X188" s="3"/>
      <c r="AA188" s="3"/>
      <c r="AC188" s="3"/>
      <c r="AD188" s="3"/>
      <c r="AF188" s="118"/>
      <c r="AG188" s="3"/>
      <c r="AH188" s="3"/>
      <c r="AI188" s="3"/>
      <c r="AJ188" s="3"/>
      <c r="AL188" s="118"/>
      <c r="AM188" s="3"/>
      <c r="AO188" s="3"/>
      <c r="AP188" s="3"/>
      <c r="AQ188" s="3"/>
    </row>
    <row r="189" spans="1:43" ht="12.75">
      <c r="A189" s="3"/>
      <c r="B189" s="3"/>
      <c r="C189" s="3"/>
      <c r="F189" s="118"/>
      <c r="G189" s="3"/>
      <c r="I189" s="3"/>
      <c r="J189" s="3"/>
      <c r="M189" s="118"/>
      <c r="N189" s="3"/>
      <c r="P189" s="3"/>
      <c r="Q189" s="3"/>
      <c r="T189" s="118"/>
      <c r="U189" s="3"/>
      <c r="W189" s="3"/>
      <c r="X189" s="3"/>
      <c r="AA189" s="3"/>
      <c r="AC189" s="3"/>
      <c r="AD189" s="3"/>
      <c r="AF189" s="118"/>
      <c r="AG189" s="3"/>
      <c r="AH189" s="3"/>
      <c r="AI189" s="3"/>
      <c r="AJ189" s="3"/>
      <c r="AL189" s="118"/>
      <c r="AM189" s="3"/>
      <c r="AO189" s="3"/>
      <c r="AP189" s="3"/>
      <c r="AQ189" s="3"/>
    </row>
    <row r="190" spans="1:43" ht="12.75">
      <c r="A190" s="3"/>
      <c r="B190" s="3"/>
      <c r="C190" s="3"/>
      <c r="F190" s="118"/>
      <c r="G190" s="3"/>
      <c r="I190" s="3"/>
      <c r="J190" s="3"/>
      <c r="M190" s="118"/>
      <c r="N190" s="3"/>
      <c r="P190" s="3"/>
      <c r="Q190" s="3"/>
      <c r="T190" s="118"/>
      <c r="U190" s="3"/>
      <c r="W190" s="3"/>
      <c r="X190" s="3"/>
      <c r="AA190" s="3"/>
      <c r="AC190" s="3"/>
      <c r="AD190" s="3"/>
      <c r="AF190" s="118"/>
      <c r="AG190" s="3"/>
      <c r="AH190" s="3"/>
      <c r="AI190" s="3"/>
      <c r="AJ190" s="3"/>
      <c r="AL190" s="118"/>
      <c r="AM190" s="3"/>
      <c r="AO190" s="3"/>
      <c r="AP190" s="3"/>
      <c r="AQ190" s="3"/>
    </row>
    <row r="191" spans="1:43" ht="12.75">
      <c r="A191" s="3"/>
      <c r="B191" s="3"/>
      <c r="C191" s="3"/>
      <c r="F191" s="118"/>
      <c r="G191" s="3"/>
      <c r="I191" s="3"/>
      <c r="J191" s="3"/>
      <c r="M191" s="118"/>
      <c r="N191" s="3"/>
      <c r="P191" s="3"/>
      <c r="Q191" s="3"/>
      <c r="T191" s="118"/>
      <c r="U191" s="3"/>
      <c r="W191" s="3"/>
      <c r="X191" s="3"/>
      <c r="AA191" s="3"/>
      <c r="AC191" s="3"/>
      <c r="AD191" s="3"/>
      <c r="AF191" s="118"/>
      <c r="AG191" s="3"/>
      <c r="AH191" s="3"/>
      <c r="AI191" s="3"/>
      <c r="AJ191" s="3"/>
      <c r="AL191" s="118"/>
      <c r="AM191" s="3"/>
      <c r="AO191" s="3"/>
      <c r="AP191" s="3"/>
      <c r="AQ191" s="3"/>
    </row>
    <row r="192" spans="1:43" ht="12.75">
      <c r="A192" s="3"/>
      <c r="B192" s="3"/>
      <c r="C192" s="3"/>
      <c r="F192" s="118"/>
      <c r="G192" s="3"/>
      <c r="I192" s="3"/>
      <c r="J192" s="3"/>
      <c r="M192" s="118"/>
      <c r="N192" s="3"/>
      <c r="P192" s="3"/>
      <c r="Q192" s="3"/>
      <c r="T192" s="118"/>
      <c r="U192" s="3"/>
      <c r="W192" s="3"/>
      <c r="X192" s="3"/>
      <c r="AA192" s="3"/>
      <c r="AC192" s="3"/>
      <c r="AD192" s="3"/>
      <c r="AF192" s="118"/>
      <c r="AG192" s="3"/>
      <c r="AH192" s="3"/>
      <c r="AI192" s="3"/>
      <c r="AJ192" s="3"/>
      <c r="AL192" s="118"/>
      <c r="AM192" s="3"/>
      <c r="AO192" s="3"/>
      <c r="AP192" s="3"/>
      <c r="AQ192" s="3"/>
    </row>
    <row r="193" spans="1:43" ht="12.75">
      <c r="A193" s="3"/>
      <c r="B193" s="3"/>
      <c r="C193" s="3"/>
      <c r="F193" s="118"/>
      <c r="G193" s="118" t="s">
        <v>323</v>
      </c>
      <c r="I193" s="3"/>
      <c r="J193" s="3"/>
      <c r="M193" s="118"/>
      <c r="N193" s="118" t="s">
        <v>323</v>
      </c>
      <c r="P193" s="3"/>
      <c r="Q193" s="3"/>
      <c r="T193" s="118"/>
      <c r="U193" s="118" t="s">
        <v>323</v>
      </c>
      <c r="W193" s="3"/>
      <c r="X193" s="3"/>
      <c r="AA193" s="118" t="s">
        <v>323</v>
      </c>
      <c r="AC193" s="3"/>
      <c r="AD193" s="3"/>
      <c r="AF193" s="118"/>
      <c r="AG193" s="118" t="s">
        <v>323</v>
      </c>
      <c r="AH193" s="3"/>
      <c r="AI193" s="3"/>
      <c r="AJ193" s="3"/>
      <c r="AL193" s="118"/>
      <c r="AM193" s="118" t="s">
        <v>323</v>
      </c>
      <c r="AO193" s="3"/>
      <c r="AP193" s="118" t="s">
        <v>365</v>
      </c>
      <c r="AQ193" s="3"/>
    </row>
    <row r="194" spans="1:43" ht="12.75">
      <c r="A194" s="3"/>
      <c r="B194" s="3"/>
      <c r="C194" s="3"/>
      <c r="F194" s="118"/>
      <c r="G194" s="118"/>
      <c r="I194" s="3"/>
      <c r="J194" s="3"/>
      <c r="M194" s="118"/>
      <c r="N194" s="118"/>
      <c r="P194" s="3"/>
      <c r="Q194" s="3"/>
      <c r="T194" s="118"/>
      <c r="U194" s="118"/>
      <c r="W194" s="3"/>
      <c r="X194" s="3"/>
      <c r="AA194" s="118"/>
      <c r="AC194" s="3"/>
      <c r="AD194" s="3"/>
      <c r="AF194" s="118"/>
      <c r="AG194" s="118"/>
      <c r="AH194" s="3"/>
      <c r="AI194" s="3"/>
      <c r="AJ194" s="3"/>
      <c r="AL194" s="118"/>
      <c r="AM194" s="118"/>
      <c r="AO194" s="3"/>
      <c r="AP194" s="118"/>
      <c r="AQ194" s="3"/>
    </row>
    <row r="195" spans="1:43" ht="12.75">
      <c r="A195" s="3"/>
      <c r="B195" s="3"/>
      <c r="C195" s="3"/>
      <c r="F195" s="118">
        <f>COUNTIF($H$5:$H$149,G195)</f>
        <v>0</v>
      </c>
      <c r="G195" s="3" t="s">
        <v>120</v>
      </c>
      <c r="I195" s="3"/>
      <c r="J195" s="3"/>
      <c r="M195" s="118">
        <f>COUNTIF($O$5:$O$149,N195)</f>
        <v>0</v>
      </c>
      <c r="N195" s="3" t="s">
        <v>120</v>
      </c>
      <c r="P195" s="3"/>
      <c r="Q195" s="3"/>
      <c r="T195" s="118">
        <f>COUNTIF($V$5:$V$149,U195)</f>
        <v>0</v>
      </c>
      <c r="U195" s="3" t="s">
        <v>120</v>
      </c>
      <c r="W195" s="3"/>
      <c r="X195" s="3"/>
      <c r="Z195" s="118">
        <f>COUNTIF($AB$5:$AB$149,AA195)</f>
        <v>0</v>
      </c>
      <c r="AA195" s="3" t="s">
        <v>120</v>
      </c>
      <c r="AC195" s="3"/>
      <c r="AD195" s="3"/>
      <c r="AF195" s="118">
        <f>COUNTIF($AH$5:$AH$149,AG195)</f>
        <v>0</v>
      </c>
      <c r="AG195" s="3" t="s">
        <v>120</v>
      </c>
      <c r="AH195" s="3"/>
      <c r="AI195" s="3"/>
      <c r="AJ195" s="3"/>
      <c r="AL195" s="118">
        <f>COUNTIF($AN$5:$AN$149,AM195)</f>
        <v>0</v>
      </c>
      <c r="AM195" s="3" t="s">
        <v>120</v>
      </c>
      <c r="AO195" s="3"/>
      <c r="AP195" s="118">
        <f>SUM(F195+M195+T195+Z195+AF195)</f>
        <v>0</v>
      </c>
      <c r="AQ195" s="3"/>
    </row>
    <row r="196" spans="1:43" ht="12.75">
      <c r="A196" s="3"/>
      <c r="B196" s="3"/>
      <c r="C196" s="3"/>
      <c r="F196" s="118">
        <f>COUNTIF($H$5:$H$149,G196)</f>
        <v>0</v>
      </c>
      <c r="G196" s="3" t="s">
        <v>121</v>
      </c>
      <c r="I196" s="3"/>
      <c r="J196" s="3"/>
      <c r="M196" s="118">
        <f>COUNTIF($O$5:$O$149,N196)</f>
        <v>0</v>
      </c>
      <c r="N196" s="3" t="s">
        <v>121</v>
      </c>
      <c r="P196" s="3"/>
      <c r="Q196" s="3"/>
      <c r="T196" s="118">
        <f>COUNTIF($V$5:$V$149,U196)</f>
        <v>5</v>
      </c>
      <c r="U196" s="3" t="s">
        <v>121</v>
      </c>
      <c r="W196" s="3"/>
      <c r="X196" s="3"/>
      <c r="Z196" s="118">
        <f>COUNTIF($AB$5:$AB$149,AA196)</f>
        <v>0</v>
      </c>
      <c r="AA196" s="3" t="s">
        <v>121</v>
      </c>
      <c r="AC196" s="3"/>
      <c r="AD196" s="3"/>
      <c r="AF196" s="118">
        <f>COUNTIF($AH$5:$AH$149,AG196)</f>
        <v>0</v>
      </c>
      <c r="AG196" s="3" t="s">
        <v>121</v>
      </c>
      <c r="AH196" s="3"/>
      <c r="AI196" s="3"/>
      <c r="AJ196" s="3"/>
      <c r="AL196" s="118">
        <f>COUNTIF($AN$5:$AN$149,AM196)</f>
        <v>1</v>
      </c>
      <c r="AM196" s="3" t="s">
        <v>121</v>
      </c>
      <c r="AO196" s="3"/>
      <c r="AP196" s="118">
        <f aca="true" t="shared" si="8" ref="AP196:AP202">SUM(F196+M196+T196+Z196+AF196)</f>
        <v>5</v>
      </c>
      <c r="AQ196" s="3"/>
    </row>
    <row r="197" spans="1:47" ht="12.75">
      <c r="A197" s="3"/>
      <c r="B197" s="3"/>
      <c r="C197" s="3"/>
      <c r="F197" s="118">
        <f>COUNTIF($H$5:$H$149,G197)</f>
        <v>1</v>
      </c>
      <c r="G197" s="3" t="s">
        <v>110</v>
      </c>
      <c r="I197" s="3"/>
      <c r="J197" s="3"/>
      <c r="M197" s="118">
        <f>COUNTIF($O$5:$O$149,N197)</f>
        <v>0</v>
      </c>
      <c r="N197" s="3" t="s">
        <v>110</v>
      </c>
      <c r="P197" s="3"/>
      <c r="Q197" s="3"/>
      <c r="T197" s="118">
        <f>COUNTIF($V$5:$V$149,U197)</f>
        <v>2</v>
      </c>
      <c r="U197" s="3" t="s">
        <v>110</v>
      </c>
      <c r="W197" s="3"/>
      <c r="X197" s="3"/>
      <c r="Z197" s="118">
        <f>COUNTIF($AB$5:$AB$149,AA197)</f>
        <v>0</v>
      </c>
      <c r="AA197" s="3" t="s">
        <v>110</v>
      </c>
      <c r="AC197" s="3"/>
      <c r="AD197" s="3"/>
      <c r="AF197" s="118">
        <f>COUNTIF($AH$5:$AH$149,AG197)</f>
        <v>0</v>
      </c>
      <c r="AG197" s="3" t="s">
        <v>110</v>
      </c>
      <c r="AH197" s="3"/>
      <c r="AI197" s="3"/>
      <c r="AJ197" s="3"/>
      <c r="AL197" s="118">
        <f>COUNTIF($AN$5:$AN$149,AM197)</f>
        <v>1</v>
      </c>
      <c r="AM197" s="3" t="s">
        <v>110</v>
      </c>
      <c r="AO197" s="3"/>
      <c r="AP197" s="118">
        <f t="shared" si="8"/>
        <v>3</v>
      </c>
      <c r="AQ197" s="3"/>
      <c r="AS197" s="151"/>
      <c r="AT197" s="356"/>
      <c r="AU197" s="151"/>
    </row>
    <row r="198" spans="1:47" ht="12.75">
      <c r="A198" s="3"/>
      <c r="B198" s="3"/>
      <c r="C198" s="3"/>
      <c r="F198" s="118">
        <f>COUNTIF($H$5:$H$149,G198)</f>
        <v>0</v>
      </c>
      <c r="G198" s="3" t="s">
        <v>386</v>
      </c>
      <c r="I198" s="3"/>
      <c r="J198" s="3"/>
      <c r="M198" s="118">
        <f>COUNTIF($O$5:$O$149,N198)</f>
        <v>0</v>
      </c>
      <c r="N198" s="3" t="s">
        <v>386</v>
      </c>
      <c r="P198" s="3"/>
      <c r="Q198" s="3"/>
      <c r="T198" s="118">
        <f>COUNTIF($V$5:$V$149,U198)</f>
        <v>7</v>
      </c>
      <c r="U198" s="3" t="s">
        <v>386</v>
      </c>
      <c r="W198" s="3"/>
      <c r="X198" s="3"/>
      <c r="Z198" s="118">
        <f>COUNTIF($AB$5:$AB$149,AA198)</f>
        <v>5</v>
      </c>
      <c r="AA198" s="3" t="s">
        <v>386</v>
      </c>
      <c r="AC198" s="3"/>
      <c r="AD198" s="3"/>
      <c r="AF198" s="118">
        <f>COUNTIF($AH$5:$AH$149,AG198)</f>
        <v>0</v>
      </c>
      <c r="AG198" s="3" t="s">
        <v>386</v>
      </c>
      <c r="AH198" s="3"/>
      <c r="AI198" s="3"/>
      <c r="AJ198" s="3"/>
      <c r="AL198" s="118">
        <f>COUNTIF($AN$5:$AN$149,AM198)</f>
        <v>1</v>
      </c>
      <c r="AM198" s="3" t="s">
        <v>386</v>
      </c>
      <c r="AO198" s="3"/>
      <c r="AP198" s="118">
        <f t="shared" si="8"/>
        <v>12</v>
      </c>
      <c r="AQ198" s="3"/>
      <c r="AS198" s="151"/>
      <c r="AT198" s="356"/>
      <c r="AU198" s="151"/>
    </row>
    <row r="199" spans="1:43" ht="12.75">
      <c r="A199" s="3"/>
      <c r="B199" s="3"/>
      <c r="C199" s="3"/>
      <c r="F199" s="118">
        <f>COUNTIF($H$5:$H$149,G199)</f>
        <v>0</v>
      </c>
      <c r="G199" s="3" t="s">
        <v>385</v>
      </c>
      <c r="I199" s="3"/>
      <c r="J199" s="3"/>
      <c r="M199" s="118">
        <f>COUNTIF($O$5:$O$149,N199)</f>
        <v>0</v>
      </c>
      <c r="N199" s="3" t="s">
        <v>385</v>
      </c>
      <c r="P199" s="3"/>
      <c r="Q199" s="3"/>
      <c r="T199" s="118">
        <f>COUNTIF($V$5:$V$149,U199)</f>
        <v>3</v>
      </c>
      <c r="U199" s="3" t="s">
        <v>385</v>
      </c>
      <c r="W199" s="3"/>
      <c r="X199" s="3"/>
      <c r="Z199" s="118">
        <f>COUNTIF($AB$5:$AB$149,AA199)</f>
        <v>2</v>
      </c>
      <c r="AA199" s="3" t="s">
        <v>385</v>
      </c>
      <c r="AC199" s="3"/>
      <c r="AD199" s="3"/>
      <c r="AF199" s="118">
        <f>COUNTIF($AH$5:$AH$149,AG199)</f>
        <v>1</v>
      </c>
      <c r="AG199" s="3" t="s">
        <v>385</v>
      </c>
      <c r="AH199" s="3"/>
      <c r="AI199" s="3"/>
      <c r="AJ199" s="3"/>
      <c r="AL199" s="118">
        <f>COUNTIF($AN$5:$AN$149,AM199)</f>
        <v>1</v>
      </c>
      <c r="AM199" s="3" t="s">
        <v>385</v>
      </c>
      <c r="AO199" s="3"/>
      <c r="AP199" s="118">
        <f t="shared" si="8"/>
        <v>6</v>
      </c>
      <c r="AQ199" s="3"/>
    </row>
    <row r="200" spans="1:43" ht="12.75">
      <c r="A200" s="3"/>
      <c r="B200" s="3"/>
      <c r="C200" s="3"/>
      <c r="F200" s="118">
        <f>SUM(F195:F199)</f>
        <v>1</v>
      </c>
      <c r="G200" s="118" t="s">
        <v>267</v>
      </c>
      <c r="I200" s="3"/>
      <c r="J200" s="3"/>
      <c r="M200" s="118">
        <f>SUM(M195:M199)</f>
        <v>0</v>
      </c>
      <c r="N200" s="118" t="s">
        <v>267</v>
      </c>
      <c r="P200" s="3"/>
      <c r="Q200" s="3"/>
      <c r="T200" s="118">
        <f>SUM(T195:T199)</f>
        <v>17</v>
      </c>
      <c r="U200" s="118" t="s">
        <v>267</v>
      </c>
      <c r="W200" s="3"/>
      <c r="X200" s="3"/>
      <c r="Z200" s="118">
        <f>SUM(Z195:Z199)</f>
        <v>7</v>
      </c>
      <c r="AA200" s="118" t="s">
        <v>267</v>
      </c>
      <c r="AC200" s="3"/>
      <c r="AD200" s="3"/>
      <c r="AF200" s="118">
        <f>SUM(AF195:AF199)</f>
        <v>1</v>
      </c>
      <c r="AG200" s="118" t="s">
        <v>267</v>
      </c>
      <c r="AH200" s="3"/>
      <c r="AI200" s="3"/>
      <c r="AJ200" s="3"/>
      <c r="AL200" s="118">
        <f>SUM(AL195:AL199)</f>
        <v>4</v>
      </c>
      <c r="AM200" s="118" t="s">
        <v>267</v>
      </c>
      <c r="AO200" s="3"/>
      <c r="AP200" s="118">
        <f t="shared" si="8"/>
        <v>26</v>
      </c>
      <c r="AQ200" s="3"/>
    </row>
    <row r="201" spans="1:43" ht="12.75">
      <c r="A201" s="3"/>
      <c r="B201" s="3"/>
      <c r="C201" s="3"/>
      <c r="F201" s="118"/>
      <c r="G201" s="3"/>
      <c r="I201" s="3"/>
      <c r="J201" s="3"/>
      <c r="M201" s="118"/>
      <c r="N201" s="3"/>
      <c r="P201" s="3"/>
      <c r="Q201" s="3"/>
      <c r="T201" s="118"/>
      <c r="U201" s="3"/>
      <c r="W201" s="3"/>
      <c r="X201" s="3"/>
      <c r="AA201" s="3"/>
      <c r="AC201" s="3"/>
      <c r="AD201" s="3"/>
      <c r="AF201" s="118"/>
      <c r="AG201" s="3"/>
      <c r="AH201" s="3"/>
      <c r="AI201" s="3"/>
      <c r="AJ201" s="3"/>
      <c r="AL201" s="118"/>
      <c r="AM201" s="3"/>
      <c r="AO201" s="3"/>
      <c r="AP201" s="3"/>
      <c r="AQ201" s="3"/>
    </row>
    <row r="202" spans="1:43" ht="12.75">
      <c r="A202" s="3"/>
      <c r="B202" s="3"/>
      <c r="C202" s="3"/>
      <c r="F202" s="164">
        <f>SUM($J$5:$J149)</f>
        <v>250</v>
      </c>
      <c r="G202" s="118" t="s">
        <v>322</v>
      </c>
      <c r="I202" s="3"/>
      <c r="J202" s="3"/>
      <c r="M202" s="164">
        <f>SUM($Q$5:$Q149)</f>
        <v>0</v>
      </c>
      <c r="N202" s="118" t="s">
        <v>322</v>
      </c>
      <c r="P202" s="3"/>
      <c r="Q202" s="3"/>
      <c r="T202" s="164">
        <f>SUM($X$5:$X149)</f>
        <v>4670</v>
      </c>
      <c r="U202" s="118" t="s">
        <v>322</v>
      </c>
      <c r="W202" s="3"/>
      <c r="X202" s="3"/>
      <c r="Z202" s="164">
        <f>SUM($AD$5:$AD149)</f>
        <v>970</v>
      </c>
      <c r="AA202" s="118" t="s">
        <v>322</v>
      </c>
      <c r="AC202" s="3"/>
      <c r="AD202" s="3"/>
      <c r="AF202" s="164">
        <f>SUM($AJ$5:$AJ149)</f>
        <v>110</v>
      </c>
      <c r="AG202" s="118" t="s">
        <v>322</v>
      </c>
      <c r="AH202" s="3"/>
      <c r="AI202" s="3"/>
      <c r="AJ202" s="3"/>
      <c r="AL202" s="118"/>
      <c r="AM202" s="3"/>
      <c r="AO202" s="3"/>
      <c r="AP202" s="164">
        <f t="shared" si="8"/>
        <v>6000</v>
      </c>
      <c r="AQ202" s="3"/>
    </row>
    <row r="203" spans="6:42" ht="12.75">
      <c r="F203" s="118"/>
      <c r="M203" s="118"/>
      <c r="T203" s="118"/>
      <c r="AF203" s="118"/>
      <c r="AL203" s="118"/>
      <c r="AP203" s="118"/>
    </row>
    <row r="204" spans="6:42" ht="12.75">
      <c r="F204" s="118"/>
      <c r="G204" s="1"/>
      <c r="M204" s="118"/>
      <c r="N204" s="1"/>
      <c r="T204" s="118"/>
      <c r="U204" s="1"/>
      <c r="AA204" s="1"/>
      <c r="AF204" s="118"/>
      <c r="AG204" s="1"/>
      <c r="AL204" s="118"/>
      <c r="AM204" s="1"/>
      <c r="AP204" s="118"/>
    </row>
    <row r="206" spans="6:42" ht="12.75">
      <c r="F206" s="164"/>
      <c r="G206" s="1"/>
      <c r="M206" s="164"/>
      <c r="N206" s="1"/>
      <c r="T206" s="164"/>
      <c r="U206" s="1"/>
      <c r="Z206" s="164"/>
      <c r="AA206" s="1"/>
      <c r="AF206" s="164"/>
      <c r="AG206" s="1"/>
      <c r="AH206" s="3"/>
      <c r="AP206" s="164"/>
    </row>
  </sheetData>
  <sheetProtection/>
  <mergeCells count="10">
    <mergeCell ref="M3:Q3"/>
    <mergeCell ref="AT124:AU124"/>
    <mergeCell ref="AF3:AJ3"/>
    <mergeCell ref="T3:X3"/>
    <mergeCell ref="AQ3:AR3"/>
    <mergeCell ref="J1:T1"/>
    <mergeCell ref="AL3:AP3"/>
    <mergeCell ref="V2:X2"/>
    <mergeCell ref="Z3:AD3"/>
    <mergeCell ref="F3:J3"/>
  </mergeCells>
  <printOptions/>
  <pageMargins left="0.5905511811023623" right="0.15748031496062992" top="0.3937007874015748" bottom="0.07874015748031496" header="0" footer="0"/>
  <pageSetup horizontalDpi="600" verticalDpi="600" orientation="landscape" paperSize="9" scale="47" r:id="rId1"/>
  <headerFooter alignWithMargins="0">
    <oddFooter>&amp;R&amp;24 2017</oddFooter>
  </headerFooter>
  <rowBreaks count="1" manualBreakCount="1">
    <brk id="56" max="4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T191"/>
  <sheetViews>
    <sheetView zoomScale="80" zoomScaleNormal="80" zoomScaleSheetLayoutView="80" zoomScalePageLayoutView="0" workbookViewId="0" topLeftCell="A1">
      <pane xSplit="3" ySplit="4" topLeftCell="F5" activePane="bottomRight" state="frozen"/>
      <selection pane="topLeft" activeCell="I27" sqref="I27"/>
      <selection pane="topRight" activeCell="I27" sqref="I27"/>
      <selection pane="bottomLeft" activeCell="I27" sqref="I27"/>
      <selection pane="bottomRight" activeCell="J91" sqref="J91"/>
    </sheetView>
  </sheetViews>
  <sheetFormatPr defaultColWidth="9.00390625" defaultRowHeight="14.25"/>
  <cols>
    <col min="1" max="1" width="5.125" style="2" customWidth="1"/>
    <col min="2" max="2" width="4.50390625" style="2" customWidth="1"/>
    <col min="3" max="3" width="4.625" style="2" customWidth="1"/>
    <col min="4" max="4" width="4.625" style="1258" hidden="1" customWidth="1"/>
    <col min="5" max="5" width="11.25390625" style="1258" hidden="1" customWidth="1"/>
    <col min="6" max="6" width="9.75390625" style="1" customWidth="1"/>
    <col min="7" max="7" width="16.00390625" style="2" customWidth="1"/>
    <col min="8" max="8" width="3.125" style="3" customWidth="1"/>
    <col min="9" max="9" width="3.625" style="2" customWidth="1"/>
    <col min="10" max="10" width="5.125" style="2" customWidth="1"/>
    <col min="11" max="11" width="5.00390625" style="194" hidden="1" customWidth="1"/>
    <col min="12" max="12" width="11.25390625" style="194" hidden="1" customWidth="1"/>
    <col min="13" max="13" width="10.00390625" style="1" customWidth="1"/>
    <col min="14" max="14" width="15.00390625" style="2" customWidth="1"/>
    <col min="15" max="15" width="3.125" style="3" customWidth="1"/>
    <col min="16" max="16" width="3.625" style="2" customWidth="1"/>
    <col min="17" max="17" width="5.125" style="2" customWidth="1"/>
    <col min="18" max="18" width="5.25390625" style="194" hidden="1" customWidth="1"/>
    <col min="19" max="19" width="11.25390625" style="194" hidden="1" customWidth="1"/>
    <col min="20" max="20" width="10.00390625" style="1" customWidth="1"/>
    <col min="21" max="21" width="16.50390625" style="2" customWidth="1"/>
    <col min="22" max="22" width="3.125" style="3" customWidth="1"/>
    <col min="23" max="23" width="3.625" style="2" customWidth="1"/>
    <col min="24" max="24" width="5.75390625" style="2" customWidth="1"/>
    <col min="25" max="25" width="4.625" style="194" hidden="1" customWidth="1"/>
    <col min="26" max="26" width="8.50390625" style="118" customWidth="1"/>
    <col min="27" max="27" width="15.75390625" style="2" customWidth="1"/>
    <col min="28" max="28" width="3.125" style="3" customWidth="1"/>
    <col min="29" max="29" width="3.625" style="2" customWidth="1"/>
    <col min="30" max="30" width="5.125" style="2" customWidth="1"/>
    <col min="31" max="31" width="5.25390625" style="194" hidden="1" customWidth="1"/>
    <col min="32" max="32" width="6.25390625" style="1" customWidth="1"/>
    <col min="33" max="33" width="9.875" style="2" customWidth="1"/>
    <col min="34" max="34" width="3.125" style="2" customWidth="1"/>
    <col min="35" max="35" width="3.625" style="2" customWidth="1"/>
    <col min="36" max="36" width="5.25390625" style="2" customWidth="1"/>
    <col min="37" max="37" width="5.75390625" style="194" hidden="1" customWidth="1"/>
    <col min="38" max="38" width="6.125" style="1" customWidth="1"/>
    <col min="39" max="39" width="15.00390625" style="2" customWidth="1"/>
    <col min="40" max="40" width="3.125" style="3" customWidth="1"/>
    <col min="41" max="41" width="3.625" style="2" customWidth="1"/>
    <col min="42" max="42" width="5.125" style="2" customWidth="1"/>
    <col min="43" max="43" width="14.25390625" style="2" customWidth="1"/>
    <col min="44" max="44" width="11.75390625" style="2" customWidth="1"/>
    <col min="45" max="45" width="11.375" style="2" customWidth="1"/>
    <col min="46" max="46" width="8.375" style="2" customWidth="1"/>
    <col min="47" max="16384" width="9.00390625" style="2" customWidth="1"/>
  </cols>
  <sheetData>
    <row r="1" spans="1:45" ht="19.5">
      <c r="A1" s="99" t="s">
        <v>320</v>
      </c>
      <c r="B1" s="99"/>
      <c r="C1" s="99"/>
      <c r="D1" s="1257"/>
      <c r="E1" s="1257"/>
      <c r="F1" s="840"/>
      <c r="G1" s="99"/>
      <c r="H1" s="99"/>
      <c r="I1" s="99"/>
      <c r="J1" s="1911" t="s">
        <v>547</v>
      </c>
      <c r="K1" s="1911"/>
      <c r="L1" s="1911"/>
      <c r="M1" s="1911"/>
      <c r="N1" s="1911"/>
      <c r="O1" s="1911"/>
      <c r="P1" s="1911"/>
      <c r="Q1" s="1911"/>
      <c r="R1" s="1911"/>
      <c r="S1" s="1911"/>
      <c r="T1" s="1911"/>
      <c r="U1" s="101"/>
      <c r="V1" s="100"/>
      <c r="W1" s="101"/>
      <c r="X1" s="101"/>
      <c r="Y1" s="230"/>
      <c r="Z1" s="103"/>
      <c r="AA1" s="102"/>
      <c r="AB1" s="100"/>
      <c r="AC1" s="101"/>
      <c r="AD1" s="101"/>
      <c r="AE1" s="230"/>
      <c r="AF1" s="1453" t="str">
        <f>Jan!AF1</f>
        <v> 8 AUGUST 2017 (Version 15)</v>
      </c>
      <c r="AG1" s="102"/>
      <c r="AH1" s="103"/>
      <c r="AI1" s="99"/>
      <c r="AJ1" s="101"/>
      <c r="AK1" s="230"/>
      <c r="AL1" s="99"/>
      <c r="AM1" s="101"/>
      <c r="AN1" s="102"/>
      <c r="AO1" s="99"/>
      <c r="AP1" s="99"/>
      <c r="AQ1" s="99"/>
      <c r="AR1" s="183" t="s">
        <v>348</v>
      </c>
      <c r="AS1" s="1020">
        <v>2017</v>
      </c>
    </row>
    <row r="2" spans="1:36" ht="13.5" thickBot="1">
      <c r="A2" s="1"/>
      <c r="V2" s="1912"/>
      <c r="W2" s="1912"/>
      <c r="X2" s="1912"/>
      <c r="Y2" s="126"/>
      <c r="AE2" s="126"/>
      <c r="AF2" s="31"/>
      <c r="AG2" s="6"/>
      <c r="AH2" s="6"/>
      <c r="AI2" s="6"/>
      <c r="AJ2" s="6"/>
    </row>
    <row r="3" spans="1:46" ht="15" customHeight="1" thickTop="1">
      <c r="A3" s="443"/>
      <c r="B3" s="444"/>
      <c r="C3" s="445"/>
      <c r="D3" s="1259"/>
      <c r="E3" s="1259"/>
      <c r="F3" s="1942" t="s">
        <v>96</v>
      </c>
      <c r="G3" s="1942"/>
      <c r="H3" s="1942"/>
      <c r="I3" s="1942"/>
      <c r="J3" s="1943"/>
      <c r="K3" s="446"/>
      <c r="L3" s="770"/>
      <c r="M3" s="1942" t="s">
        <v>97</v>
      </c>
      <c r="N3" s="1942"/>
      <c r="O3" s="1942"/>
      <c r="P3" s="1942"/>
      <c r="Q3" s="1943"/>
      <c r="R3" s="446"/>
      <c r="S3" s="770"/>
      <c r="T3" s="1942" t="s">
        <v>98</v>
      </c>
      <c r="U3" s="1942"/>
      <c r="V3" s="1942"/>
      <c r="W3" s="1942"/>
      <c r="X3" s="1943"/>
      <c r="Y3" s="446"/>
      <c r="Z3" s="1942" t="s">
        <v>99</v>
      </c>
      <c r="AA3" s="1942"/>
      <c r="AB3" s="1942"/>
      <c r="AC3" s="1942"/>
      <c r="AD3" s="1943"/>
      <c r="AE3" s="446"/>
      <c r="AF3" s="1944" t="s">
        <v>282</v>
      </c>
      <c r="AG3" s="1942"/>
      <c r="AH3" s="1942"/>
      <c r="AI3" s="1942"/>
      <c r="AJ3" s="1943"/>
      <c r="AK3" s="446"/>
      <c r="AL3" s="1939" t="s">
        <v>5</v>
      </c>
      <c r="AM3" s="1940"/>
      <c r="AN3" s="1940"/>
      <c r="AO3" s="1940"/>
      <c r="AP3" s="1941"/>
      <c r="AQ3" s="1788" t="s">
        <v>284</v>
      </c>
      <c r="AR3" s="447" t="s">
        <v>345</v>
      </c>
      <c r="AS3" s="448" t="s">
        <v>352</v>
      </c>
      <c r="AT3" s="449" t="s">
        <v>346</v>
      </c>
    </row>
    <row r="4" spans="1:46" ht="13.5" thickBot="1">
      <c r="A4" s="450" t="s">
        <v>100</v>
      </c>
      <c r="B4" s="451" t="s">
        <v>101</v>
      </c>
      <c r="C4" s="452" t="s">
        <v>102</v>
      </c>
      <c r="D4" s="1260"/>
      <c r="E4" s="1260"/>
      <c r="F4" s="741" t="s">
        <v>103</v>
      </c>
      <c r="G4" s="453" t="s">
        <v>104</v>
      </c>
      <c r="H4" s="453" t="s">
        <v>105</v>
      </c>
      <c r="I4" s="451" t="s">
        <v>107</v>
      </c>
      <c r="J4" s="452" t="s">
        <v>106</v>
      </c>
      <c r="K4" s="454"/>
      <c r="L4" s="454"/>
      <c r="M4" s="823" t="s">
        <v>103</v>
      </c>
      <c r="N4" s="453" t="s">
        <v>104</v>
      </c>
      <c r="O4" s="453" t="s">
        <v>105</v>
      </c>
      <c r="P4" s="451" t="s">
        <v>107</v>
      </c>
      <c r="Q4" s="452" t="s">
        <v>106</v>
      </c>
      <c r="R4" s="451"/>
      <c r="S4" s="451"/>
      <c r="T4" s="741" t="s">
        <v>103</v>
      </c>
      <c r="U4" s="453" t="s">
        <v>104</v>
      </c>
      <c r="V4" s="453" t="s">
        <v>105</v>
      </c>
      <c r="W4" s="453" t="s">
        <v>107</v>
      </c>
      <c r="X4" s="452" t="s">
        <v>106</v>
      </c>
      <c r="Y4" s="451"/>
      <c r="Z4" s="741" t="s">
        <v>103</v>
      </c>
      <c r="AA4" s="453" t="s">
        <v>104</v>
      </c>
      <c r="AB4" s="453" t="s">
        <v>105</v>
      </c>
      <c r="AC4" s="453" t="s">
        <v>107</v>
      </c>
      <c r="AD4" s="455" t="s">
        <v>106</v>
      </c>
      <c r="AE4" s="451"/>
      <c r="AF4" s="741" t="s">
        <v>103</v>
      </c>
      <c r="AG4" s="453" t="s">
        <v>104</v>
      </c>
      <c r="AH4" s="453" t="s">
        <v>105</v>
      </c>
      <c r="AI4" s="453" t="s">
        <v>107</v>
      </c>
      <c r="AJ4" s="455" t="s">
        <v>106</v>
      </c>
      <c r="AK4" s="451"/>
      <c r="AL4" s="1797" t="s">
        <v>103</v>
      </c>
      <c r="AM4" s="453" t="s">
        <v>104</v>
      </c>
      <c r="AN4" s="453" t="s">
        <v>105</v>
      </c>
      <c r="AO4" s="453" t="s">
        <v>107</v>
      </c>
      <c r="AP4" s="456" t="s">
        <v>106</v>
      </c>
      <c r="AQ4" s="455" t="s">
        <v>103</v>
      </c>
      <c r="AR4" s="457" t="s">
        <v>103</v>
      </c>
      <c r="AS4" s="457" t="s">
        <v>103</v>
      </c>
      <c r="AT4" s="458" t="s">
        <v>103</v>
      </c>
    </row>
    <row r="5" spans="1:46" s="3" customFormat="1" ht="12.75">
      <c r="A5" s="28"/>
      <c r="B5" s="600">
        <v>1</v>
      </c>
      <c r="C5" s="601" t="s">
        <v>119</v>
      </c>
      <c r="D5" s="1010"/>
      <c r="E5" s="1010"/>
      <c r="F5" s="31"/>
      <c r="G5" s="10"/>
      <c r="H5" s="11"/>
      <c r="I5" s="11"/>
      <c r="J5" s="50"/>
      <c r="K5" s="126" t="s">
        <v>119</v>
      </c>
      <c r="L5" s="126"/>
      <c r="M5" s="117" t="s">
        <v>432</v>
      </c>
      <c r="N5" s="10"/>
      <c r="O5" s="11"/>
      <c r="P5" s="6"/>
      <c r="Q5" s="53"/>
      <c r="R5" s="126" t="s">
        <v>119</v>
      </c>
      <c r="S5" s="126"/>
      <c r="T5" s="31" t="s">
        <v>295</v>
      </c>
      <c r="U5" s="691" t="s">
        <v>252</v>
      </c>
      <c r="V5" s="673" t="s">
        <v>120</v>
      </c>
      <c r="W5" s="673">
        <v>18</v>
      </c>
      <c r="X5" s="1075">
        <v>2000</v>
      </c>
      <c r="Y5" s="126"/>
      <c r="Z5" s="31"/>
      <c r="AA5" s="616"/>
      <c r="AB5" s="617"/>
      <c r="AC5" s="617"/>
      <c r="AD5" s="1070"/>
      <c r="AE5" s="126"/>
      <c r="AF5" s="255"/>
      <c r="AG5" s="13"/>
      <c r="AH5" s="13"/>
      <c r="AI5" s="11"/>
      <c r="AJ5" s="50"/>
      <c r="AK5" s="126" t="s">
        <v>119</v>
      </c>
      <c r="AL5" s="787" t="s">
        <v>219</v>
      </c>
      <c r="AM5" s="10" t="s">
        <v>771</v>
      </c>
      <c r="AN5" s="11"/>
      <c r="AO5" s="11"/>
      <c r="AP5" s="74"/>
      <c r="AQ5" s="50"/>
      <c r="AR5" s="50"/>
      <c r="AS5" s="63"/>
      <c r="AT5" s="12"/>
    </row>
    <row r="6" spans="1:46" s="3" customFormat="1" ht="12.75">
      <c r="A6" s="28" t="s">
        <v>327</v>
      </c>
      <c r="B6" s="395"/>
      <c r="C6" s="601"/>
      <c r="D6" s="1010"/>
      <c r="E6" s="1010"/>
      <c r="F6" s="31"/>
      <c r="G6" s="10"/>
      <c r="H6" s="11"/>
      <c r="I6" s="11"/>
      <c r="J6" s="50"/>
      <c r="K6" s="126"/>
      <c r="L6" s="126"/>
      <c r="M6" s="31"/>
      <c r="N6" s="10"/>
      <c r="O6" s="11"/>
      <c r="P6" s="6"/>
      <c r="Q6" s="53"/>
      <c r="R6" s="126"/>
      <c r="S6" s="126"/>
      <c r="T6" s="117" t="s">
        <v>87</v>
      </c>
      <c r="U6" s="641" t="s">
        <v>924</v>
      </c>
      <c r="V6" s="617"/>
      <c r="W6" s="617"/>
      <c r="X6" s="624"/>
      <c r="Y6" s="126"/>
      <c r="Z6" s="31"/>
      <c r="AA6" s="616"/>
      <c r="AB6" s="617"/>
      <c r="AC6" s="617"/>
      <c r="AD6" s="1070"/>
      <c r="AE6" s="126"/>
      <c r="AF6" s="255"/>
      <c r="AG6" s="13"/>
      <c r="AH6" s="13"/>
      <c r="AI6" s="11"/>
      <c r="AJ6" s="50"/>
      <c r="AK6" s="126"/>
      <c r="AL6" s="787"/>
      <c r="AM6" s="10" t="s">
        <v>772</v>
      </c>
      <c r="AN6" s="11" t="s">
        <v>110</v>
      </c>
      <c r="AO6" s="11">
        <v>13</v>
      </c>
      <c r="AP6" s="74"/>
      <c r="AQ6" s="50"/>
      <c r="AR6" s="50"/>
      <c r="AS6" s="63"/>
      <c r="AT6" s="12"/>
    </row>
    <row r="7" spans="1:46" s="3" customFormat="1" ht="12.75">
      <c r="A7" s="28"/>
      <c r="B7" s="395"/>
      <c r="C7" s="601"/>
      <c r="D7" s="1010"/>
      <c r="E7" s="1010"/>
      <c r="F7" s="31"/>
      <c r="G7" s="10"/>
      <c r="H7" s="11"/>
      <c r="I7" s="11"/>
      <c r="J7" s="50"/>
      <c r="K7" s="126"/>
      <c r="L7" s="126"/>
      <c r="M7" s="31"/>
      <c r="N7" s="159"/>
      <c r="O7" s="285"/>
      <c r="P7" s="284"/>
      <c r="Q7" s="286"/>
      <c r="R7" s="126"/>
      <c r="S7" s="126"/>
      <c r="T7" s="117" t="s">
        <v>354</v>
      </c>
      <c r="U7" s="616" t="s">
        <v>925</v>
      </c>
      <c r="V7" s="617"/>
      <c r="W7" s="617"/>
      <c r="X7" s="624"/>
      <c r="Y7" s="126"/>
      <c r="Z7" s="31"/>
      <c r="AA7" s="616"/>
      <c r="AB7" s="617"/>
      <c r="AC7" s="617"/>
      <c r="AD7" s="1070"/>
      <c r="AE7" s="126"/>
      <c r="AF7" s="255"/>
      <c r="AG7" s="13"/>
      <c r="AH7" s="13"/>
      <c r="AI7" s="11"/>
      <c r="AJ7" s="50"/>
      <c r="AK7" s="126"/>
      <c r="AL7" s="787"/>
      <c r="AM7" s="10"/>
      <c r="AN7" s="11"/>
      <c r="AO7" s="11"/>
      <c r="AP7" s="74"/>
      <c r="AQ7" s="50"/>
      <c r="AR7" s="50"/>
      <c r="AS7" s="63"/>
      <c r="AT7" s="12"/>
    </row>
    <row r="8" spans="1:46" s="3" customFormat="1" ht="12.75">
      <c r="A8" s="28"/>
      <c r="B8" s="395"/>
      <c r="C8" s="601"/>
      <c r="D8" s="1010"/>
      <c r="E8" s="1010"/>
      <c r="F8" s="31"/>
      <c r="G8" s="10"/>
      <c r="H8" s="11"/>
      <c r="I8" s="11"/>
      <c r="J8" s="53"/>
      <c r="K8" s="126"/>
      <c r="L8" s="126"/>
      <c r="M8" s="31"/>
      <c r="N8" s="159"/>
      <c r="O8" s="285"/>
      <c r="P8" s="284"/>
      <c r="Q8" s="286"/>
      <c r="R8" s="126"/>
      <c r="S8" s="126"/>
      <c r="T8" s="31"/>
      <c r="U8" s="616" t="s">
        <v>111</v>
      </c>
      <c r="V8" s="617" t="s">
        <v>120</v>
      </c>
      <c r="W8" s="617">
        <v>16</v>
      </c>
      <c r="X8" s="624">
        <v>1000</v>
      </c>
      <c r="Y8" s="126"/>
      <c r="Z8" s="31"/>
      <c r="AA8" s="612"/>
      <c r="AB8" s="613"/>
      <c r="AC8" s="613"/>
      <c r="AD8" s="615"/>
      <c r="AE8" s="126"/>
      <c r="AF8" s="255"/>
      <c r="AG8" s="13"/>
      <c r="AH8" s="13"/>
      <c r="AI8" s="11"/>
      <c r="AJ8" s="50"/>
      <c r="AK8" s="126"/>
      <c r="AL8" s="787"/>
      <c r="AM8" s="10"/>
      <c r="AN8" s="11"/>
      <c r="AO8" s="11"/>
      <c r="AP8" s="74"/>
      <c r="AQ8" s="50"/>
      <c r="AR8" s="50"/>
      <c r="AS8" s="63"/>
      <c r="AT8" s="12"/>
    </row>
    <row r="9" spans="1:46" s="3" customFormat="1" ht="13.5" customHeight="1">
      <c r="A9" s="28"/>
      <c r="B9" s="395"/>
      <c r="C9" s="601"/>
      <c r="D9" s="1010"/>
      <c r="E9" s="1010"/>
      <c r="F9" s="31"/>
      <c r="G9" s="10"/>
      <c r="H9" s="11"/>
      <c r="I9" s="11"/>
      <c r="J9" s="53"/>
      <c r="K9" s="126"/>
      <c r="L9" s="126"/>
      <c r="M9" s="31"/>
      <c r="N9" s="159"/>
      <c r="O9" s="285"/>
      <c r="P9" s="284"/>
      <c r="Q9" s="286"/>
      <c r="R9" s="126"/>
      <c r="S9" s="126"/>
      <c r="T9" s="31"/>
      <c r="U9" s="678" t="s">
        <v>445</v>
      </c>
      <c r="V9" s="673"/>
      <c r="W9" s="673"/>
      <c r="X9" s="1075"/>
      <c r="Y9" s="126"/>
      <c r="Z9" s="31"/>
      <c r="AA9" s="612"/>
      <c r="AB9" s="613"/>
      <c r="AC9" s="613"/>
      <c r="AD9" s="615"/>
      <c r="AE9" s="126"/>
      <c r="AF9" s="255"/>
      <c r="AG9" s="13"/>
      <c r="AH9" s="13"/>
      <c r="AI9" s="11"/>
      <c r="AJ9" s="50"/>
      <c r="AK9" s="126"/>
      <c r="AL9" s="787"/>
      <c r="AM9" s="10"/>
      <c r="AN9" s="11"/>
      <c r="AO9" s="11"/>
      <c r="AP9" s="74"/>
      <c r="AQ9" s="50"/>
      <c r="AR9" s="50"/>
      <c r="AS9" s="63"/>
      <c r="AT9" s="12"/>
    </row>
    <row r="10" spans="1:46" s="3" customFormat="1" ht="12.75">
      <c r="A10" s="28"/>
      <c r="B10" s="395"/>
      <c r="C10" s="601"/>
      <c r="D10" s="1010"/>
      <c r="E10" s="1010"/>
      <c r="F10" s="31"/>
      <c r="G10" s="10"/>
      <c r="H10" s="11"/>
      <c r="I10" s="11"/>
      <c r="J10" s="53"/>
      <c r="K10" s="126"/>
      <c r="L10" s="126"/>
      <c r="M10" s="31"/>
      <c r="N10" s="10"/>
      <c r="O10" s="11"/>
      <c r="P10" s="6"/>
      <c r="Q10" s="53"/>
      <c r="R10" s="126"/>
      <c r="S10" s="126"/>
      <c r="T10" s="31"/>
      <c r="U10" s="678" t="s">
        <v>926</v>
      </c>
      <c r="V10" s="682" t="s">
        <v>120</v>
      </c>
      <c r="W10" s="673">
        <v>18</v>
      </c>
      <c r="X10" s="1075">
        <v>1000</v>
      </c>
      <c r="Y10" s="126"/>
      <c r="Z10" s="31"/>
      <c r="AA10" s="672"/>
      <c r="AB10" s="673"/>
      <c r="AC10" s="673"/>
      <c r="AD10" s="1065"/>
      <c r="AE10" s="126"/>
      <c r="AF10" s="255"/>
      <c r="AG10" s="13"/>
      <c r="AH10" s="13"/>
      <c r="AI10" s="11"/>
      <c r="AJ10" s="50"/>
      <c r="AK10" s="126"/>
      <c r="AL10" s="787"/>
      <c r="AM10" s="10"/>
      <c r="AN10" s="11"/>
      <c r="AO10" s="11"/>
      <c r="AP10" s="74"/>
      <c r="AQ10" s="50"/>
      <c r="AR10" s="50"/>
      <c r="AS10" s="63"/>
      <c r="AT10" s="12"/>
    </row>
    <row r="11" spans="1:46" s="3" customFormat="1" ht="12.75">
      <c r="A11" s="28"/>
      <c r="B11" s="395"/>
      <c r="C11" s="601"/>
      <c r="D11" s="1010"/>
      <c r="E11" s="1010"/>
      <c r="F11" s="31"/>
      <c r="G11" s="10"/>
      <c r="H11" s="11"/>
      <c r="I11" s="11"/>
      <c r="J11" s="53"/>
      <c r="K11" s="126"/>
      <c r="L11" s="126"/>
      <c r="M11" s="31"/>
      <c r="N11" s="10"/>
      <c r="O11" s="11"/>
      <c r="P11" s="6"/>
      <c r="Q11" s="53"/>
      <c r="R11" s="126"/>
      <c r="S11" s="126"/>
      <c r="T11" s="31"/>
      <c r="U11" s="616" t="s">
        <v>927</v>
      </c>
      <c r="V11" s="618" t="s">
        <v>110</v>
      </c>
      <c r="W11" s="617">
        <v>28</v>
      </c>
      <c r="X11" s="1070">
        <v>250</v>
      </c>
      <c r="Y11" s="126"/>
      <c r="Z11" s="31"/>
      <c r="AA11" s="672"/>
      <c r="AB11" s="673"/>
      <c r="AC11" s="673"/>
      <c r="AD11" s="1065"/>
      <c r="AE11" s="126"/>
      <c r="AF11" s="255"/>
      <c r="AG11" s="13"/>
      <c r="AH11" s="13"/>
      <c r="AI11" s="11"/>
      <c r="AJ11" s="50"/>
      <c r="AK11" s="126"/>
      <c r="AL11" s="787"/>
      <c r="AM11" s="10"/>
      <c r="AN11" s="11"/>
      <c r="AO11" s="11"/>
      <c r="AP11" s="74"/>
      <c r="AQ11" s="50"/>
      <c r="AR11" s="50"/>
      <c r="AS11" s="63"/>
      <c r="AT11" s="12"/>
    </row>
    <row r="12" spans="1:46" s="3" customFormat="1" ht="12.75">
      <c r="A12" s="28"/>
      <c r="B12" s="395"/>
      <c r="C12" s="601"/>
      <c r="D12" s="1010"/>
      <c r="E12" s="1010"/>
      <c r="F12" s="31"/>
      <c r="G12" s="10"/>
      <c r="H12" s="11"/>
      <c r="I12" s="11"/>
      <c r="J12" s="53"/>
      <c r="K12" s="126"/>
      <c r="L12" s="126"/>
      <c r="M12" s="31"/>
      <c r="N12" s="10"/>
      <c r="O12" s="11"/>
      <c r="P12" s="6"/>
      <c r="Q12" s="53"/>
      <c r="R12" s="126"/>
      <c r="S12" s="126"/>
      <c r="T12" s="31"/>
      <c r="U12" s="672" t="s">
        <v>928</v>
      </c>
      <c r="V12" s="682" t="s">
        <v>110</v>
      </c>
      <c r="W12" s="673">
        <v>11</v>
      </c>
      <c r="X12" s="1065">
        <v>250</v>
      </c>
      <c r="Y12" s="126"/>
      <c r="Z12" s="31"/>
      <c r="AA12" s="672"/>
      <c r="AB12" s="673"/>
      <c r="AC12" s="673"/>
      <c r="AD12" s="1065"/>
      <c r="AE12" s="126"/>
      <c r="AF12" s="255"/>
      <c r="AG12" s="13"/>
      <c r="AH12" s="13"/>
      <c r="AI12" s="11"/>
      <c r="AJ12" s="50"/>
      <c r="AK12" s="126"/>
      <c r="AL12" s="787"/>
      <c r="AM12" s="10"/>
      <c r="AN12" s="11"/>
      <c r="AO12" s="11"/>
      <c r="AP12" s="74"/>
      <c r="AQ12" s="50"/>
      <c r="AR12" s="50"/>
      <c r="AS12" s="63"/>
      <c r="AT12" s="12"/>
    </row>
    <row r="13" spans="1:46" s="3" customFormat="1" ht="12.75">
      <c r="A13" s="28"/>
      <c r="B13" s="395"/>
      <c r="C13" s="601"/>
      <c r="D13" s="1010"/>
      <c r="E13" s="1010"/>
      <c r="F13" s="31"/>
      <c r="G13" s="10"/>
      <c r="H13" s="11"/>
      <c r="I13" s="11"/>
      <c r="J13" s="53"/>
      <c r="K13" s="126"/>
      <c r="L13" s="126"/>
      <c r="M13" s="31"/>
      <c r="N13" s="10"/>
      <c r="O13" s="11"/>
      <c r="P13" s="6"/>
      <c r="Q13" s="53"/>
      <c r="R13" s="126"/>
      <c r="S13" s="126"/>
      <c r="T13" s="31"/>
      <c r="U13" s="645" t="s">
        <v>929</v>
      </c>
      <c r="V13" s="649" t="s">
        <v>386</v>
      </c>
      <c r="W13" s="617">
        <v>18</v>
      </c>
      <c r="X13" s="1070">
        <v>250</v>
      </c>
      <c r="Y13" s="126"/>
      <c r="Z13" s="31"/>
      <c r="AA13" s="672"/>
      <c r="AB13" s="673"/>
      <c r="AC13" s="673"/>
      <c r="AD13" s="1065"/>
      <c r="AE13" s="126"/>
      <c r="AF13" s="255"/>
      <c r="AG13" s="13"/>
      <c r="AH13" s="13"/>
      <c r="AI13" s="11"/>
      <c r="AJ13" s="50"/>
      <c r="AK13" s="126"/>
      <c r="AL13" s="787"/>
      <c r="AM13" s="10"/>
      <c r="AN13" s="11"/>
      <c r="AO13" s="11"/>
      <c r="AP13" s="74"/>
      <c r="AQ13" s="50"/>
      <c r="AR13" s="50"/>
      <c r="AS13" s="63"/>
      <c r="AT13" s="12"/>
    </row>
    <row r="14" spans="1:46" s="3" customFormat="1" ht="12.75">
      <c r="A14" s="28"/>
      <c r="B14" s="395"/>
      <c r="C14" s="601"/>
      <c r="D14" s="1010"/>
      <c r="E14" s="1010"/>
      <c r="F14" s="31"/>
      <c r="G14" s="10"/>
      <c r="H14" s="11"/>
      <c r="I14" s="11"/>
      <c r="J14" s="53"/>
      <c r="K14" s="126"/>
      <c r="L14" s="126"/>
      <c r="M14" s="31"/>
      <c r="N14" s="10"/>
      <c r="O14" s="11"/>
      <c r="P14" s="6"/>
      <c r="Q14" s="53"/>
      <c r="R14" s="126"/>
      <c r="S14" s="126"/>
      <c r="T14" s="31"/>
      <c r="U14" s="712" t="s">
        <v>930</v>
      </c>
      <c r="V14" s="719" t="s">
        <v>110</v>
      </c>
      <c r="W14" s="707">
        <v>11</v>
      </c>
      <c r="X14" s="708">
        <v>200</v>
      </c>
      <c r="Y14" s="126"/>
      <c r="Z14" s="31"/>
      <c r="AA14" s="672"/>
      <c r="AB14" s="673"/>
      <c r="AC14" s="673"/>
      <c r="AD14" s="1065"/>
      <c r="AE14" s="126"/>
      <c r="AF14" s="255"/>
      <c r="AG14" s="13"/>
      <c r="AH14" s="13"/>
      <c r="AI14" s="11"/>
      <c r="AJ14" s="50"/>
      <c r="AK14" s="126"/>
      <c r="AL14" s="787"/>
      <c r="AM14" s="10"/>
      <c r="AN14" s="11"/>
      <c r="AO14" s="11"/>
      <c r="AP14" s="74"/>
      <c r="AQ14" s="50"/>
      <c r="AR14" s="50"/>
      <c r="AS14" s="63"/>
      <c r="AT14" s="12"/>
    </row>
    <row r="15" spans="1:46" s="18" customFormat="1" ht="12.75">
      <c r="A15" s="28"/>
      <c r="B15" s="866"/>
      <c r="C15" s="948"/>
      <c r="D15" s="1323"/>
      <c r="E15" s="1011"/>
      <c r="F15" s="384"/>
      <c r="G15" s="17"/>
      <c r="H15" s="19"/>
      <c r="I15" s="19"/>
      <c r="J15" s="56"/>
      <c r="K15" s="127"/>
      <c r="L15" s="127"/>
      <c r="M15" s="384"/>
      <c r="N15" s="17"/>
      <c r="O15" s="19"/>
      <c r="Q15" s="56"/>
      <c r="R15" s="127"/>
      <c r="S15" s="127"/>
      <c r="T15" s="597"/>
      <c r="U15" s="720" t="s">
        <v>931</v>
      </c>
      <c r="V15" s="716" t="s">
        <v>110</v>
      </c>
      <c r="W15" s="715">
        <v>11</v>
      </c>
      <c r="X15" s="1412">
        <v>200</v>
      </c>
      <c r="Y15" s="127"/>
      <c r="Z15" s="384"/>
      <c r="AA15" s="692"/>
      <c r="AB15" s="694"/>
      <c r="AC15" s="694"/>
      <c r="AD15" s="695"/>
      <c r="AE15" s="127"/>
      <c r="AF15" s="597"/>
      <c r="AG15" s="21"/>
      <c r="AH15" s="21"/>
      <c r="AI15" s="19"/>
      <c r="AJ15" s="51"/>
      <c r="AK15" s="127"/>
      <c r="AL15" s="605"/>
      <c r="AM15" s="17"/>
      <c r="AN15" s="19"/>
      <c r="AO15" s="19"/>
      <c r="AP15" s="199"/>
      <c r="AQ15" s="51"/>
      <c r="AR15" s="51"/>
      <c r="AS15" s="64"/>
      <c r="AT15" s="20"/>
    </row>
    <row r="16" spans="1:46" s="3" customFormat="1" ht="12.75">
      <c r="A16" s="28"/>
      <c r="B16" s="600">
        <v>2</v>
      </c>
      <c r="C16" s="601" t="s">
        <v>123</v>
      </c>
      <c r="D16" s="1010" t="s">
        <v>123</v>
      </c>
      <c r="E16" s="1010"/>
      <c r="F16" s="31" t="s">
        <v>124</v>
      </c>
      <c r="G16" s="642" t="s">
        <v>966</v>
      </c>
      <c r="H16" s="643" t="s">
        <v>386</v>
      </c>
      <c r="I16" s="643">
        <v>10</v>
      </c>
      <c r="J16" s="644">
        <v>150</v>
      </c>
      <c r="K16" s="126"/>
      <c r="L16" s="126"/>
      <c r="M16" s="31"/>
      <c r="N16" s="10"/>
      <c r="O16" s="11"/>
      <c r="P16" s="6"/>
      <c r="Q16" s="53"/>
      <c r="R16" s="126"/>
      <c r="S16" s="126"/>
      <c r="T16" s="31"/>
      <c r="U16" s="1005"/>
      <c r="V16" s="727"/>
      <c r="W16" s="727"/>
      <c r="X16" s="728"/>
      <c r="Y16" s="126"/>
      <c r="Z16" s="31"/>
      <c r="AA16" s="10"/>
      <c r="AB16" s="11"/>
      <c r="AC16" s="11"/>
      <c r="AD16" s="53"/>
      <c r="AE16" s="126"/>
      <c r="AF16" s="255"/>
      <c r="AG16" s="13"/>
      <c r="AH16" s="13"/>
      <c r="AI16" s="11"/>
      <c r="AJ16" s="50"/>
      <c r="AK16" s="126" t="s">
        <v>123</v>
      </c>
      <c r="AL16" s="787" t="s">
        <v>125</v>
      </c>
      <c r="AM16" s="10" t="s">
        <v>271</v>
      </c>
      <c r="AN16" s="11"/>
      <c r="AO16" s="11"/>
      <c r="AP16" s="74"/>
      <c r="AQ16" s="50"/>
      <c r="AR16" s="50"/>
      <c r="AS16" s="63"/>
      <c r="AT16" s="12"/>
    </row>
    <row r="17" spans="1:46" s="3" customFormat="1" ht="12.75">
      <c r="A17" s="28"/>
      <c r="B17" s="395"/>
      <c r="C17" s="601"/>
      <c r="D17" s="1010"/>
      <c r="E17" s="1010"/>
      <c r="F17" s="31"/>
      <c r="G17" s="880" t="s">
        <v>967</v>
      </c>
      <c r="H17" s="881" t="s">
        <v>385</v>
      </c>
      <c r="I17" s="881">
        <v>10</v>
      </c>
      <c r="J17" s="883">
        <v>150</v>
      </c>
      <c r="K17" s="126"/>
      <c r="L17" s="126"/>
      <c r="M17" s="31"/>
      <c r="N17" s="10"/>
      <c r="O17" s="11"/>
      <c r="P17" s="6"/>
      <c r="Q17" s="53"/>
      <c r="R17" s="126"/>
      <c r="S17" s="126"/>
      <c r="T17" s="31"/>
      <c r="U17" s="227"/>
      <c r="V17" s="11"/>
      <c r="W17" s="11"/>
      <c r="X17" s="53"/>
      <c r="Y17" s="126"/>
      <c r="Z17" s="31"/>
      <c r="AA17" s="10"/>
      <c r="AB17" s="11"/>
      <c r="AC17" s="11"/>
      <c r="AD17" s="53"/>
      <c r="AE17" s="126"/>
      <c r="AF17" s="255"/>
      <c r="AG17" s="13"/>
      <c r="AH17" s="13"/>
      <c r="AI17" s="11"/>
      <c r="AJ17" s="50"/>
      <c r="AK17" s="126"/>
      <c r="AL17" s="787"/>
      <c r="AM17" s="10" t="s">
        <v>47</v>
      </c>
      <c r="AN17" s="11"/>
      <c r="AO17" s="11"/>
      <c r="AP17" s="68"/>
      <c r="AQ17" s="50"/>
      <c r="AR17" s="50"/>
      <c r="AS17" s="63"/>
      <c r="AT17" s="12"/>
    </row>
    <row r="18" spans="1:46" s="3" customFormat="1" ht="13.5" thickBot="1">
      <c r="A18" s="28"/>
      <c r="B18" s="395"/>
      <c r="C18" s="601"/>
      <c r="D18" s="1010"/>
      <c r="E18" s="1010"/>
      <c r="F18" s="31"/>
      <c r="G18" s="1819" t="s">
        <v>968</v>
      </c>
      <c r="H18" s="1936" t="s">
        <v>923</v>
      </c>
      <c r="I18" s="1937"/>
      <c r="J18" s="1938"/>
      <c r="K18" s="126"/>
      <c r="L18" s="126"/>
      <c r="M18" s="598"/>
      <c r="N18" s="10"/>
      <c r="O18" s="11"/>
      <c r="P18" s="6"/>
      <c r="Q18" s="53"/>
      <c r="R18" s="126"/>
      <c r="S18" s="126"/>
      <c r="T18" s="31"/>
      <c r="U18" s="227"/>
      <c r="V18" s="11"/>
      <c r="W18" s="11"/>
      <c r="X18" s="53"/>
      <c r="Y18" s="126"/>
      <c r="Z18" s="31"/>
      <c r="AA18" s="10"/>
      <c r="AB18" s="11"/>
      <c r="AC18" s="11"/>
      <c r="AD18" s="53"/>
      <c r="AE18" s="126"/>
      <c r="AF18" s="255"/>
      <c r="AG18" s="13"/>
      <c r="AH18" s="13"/>
      <c r="AI18" s="11"/>
      <c r="AJ18" s="50"/>
      <c r="AK18" s="126"/>
      <c r="AL18" s="787"/>
      <c r="AM18" s="10">
        <v>2000</v>
      </c>
      <c r="AN18" s="11" t="s">
        <v>110</v>
      </c>
      <c r="AO18" s="11">
        <v>20</v>
      </c>
      <c r="AP18" s="68"/>
      <c r="AQ18" s="50"/>
      <c r="AR18" s="50"/>
      <c r="AS18" s="63"/>
      <c r="AT18" s="12"/>
    </row>
    <row r="19" spans="1:46" s="3" customFormat="1" ht="13.5" thickTop="1">
      <c r="A19" s="28"/>
      <c r="B19" s="1239">
        <v>3</v>
      </c>
      <c r="C19" s="1240" t="s">
        <v>126</v>
      </c>
      <c r="D19" s="1324"/>
      <c r="E19" s="1324"/>
      <c r="F19" s="1225"/>
      <c r="G19" s="10"/>
      <c r="H19" s="11"/>
      <c r="I19" s="6"/>
      <c r="J19" s="53"/>
      <c r="K19" s="333"/>
      <c r="L19" s="247"/>
      <c r="M19" s="607"/>
      <c r="N19" s="246"/>
      <c r="O19" s="235"/>
      <c r="P19" s="236"/>
      <c r="Q19" s="237"/>
      <c r="R19" s="247"/>
      <c r="S19" s="247"/>
      <c r="T19" s="742"/>
      <c r="U19" s="319"/>
      <c r="V19" s="235"/>
      <c r="W19" s="235"/>
      <c r="X19" s="320"/>
      <c r="Y19" s="247"/>
      <c r="Z19" s="742"/>
      <c r="AA19" s="246"/>
      <c r="AB19" s="235"/>
      <c r="AC19" s="235"/>
      <c r="AD19" s="237"/>
      <c r="AE19" s="247" t="s">
        <v>126</v>
      </c>
      <c r="AF19" s="742" t="s">
        <v>289</v>
      </c>
      <c r="AG19" s="321"/>
      <c r="AH19" s="158"/>
      <c r="AI19" s="235"/>
      <c r="AJ19" s="213"/>
      <c r="AK19" s="247"/>
      <c r="AL19" s="1798"/>
      <c r="AM19" s="246"/>
      <c r="AN19" s="235"/>
      <c r="AO19" s="235"/>
      <c r="AP19" s="1794"/>
      <c r="AQ19" s="322"/>
      <c r="AR19" s="322"/>
      <c r="AS19" s="323"/>
      <c r="AT19" s="324"/>
    </row>
    <row r="20" spans="1:46" s="3" customFormat="1" ht="12.75">
      <c r="A20" s="28"/>
      <c r="B20" s="395"/>
      <c r="C20" s="601"/>
      <c r="D20" s="1010"/>
      <c r="E20" s="1010"/>
      <c r="F20" s="117"/>
      <c r="G20" s="10"/>
      <c r="H20" s="11"/>
      <c r="I20" s="6"/>
      <c r="J20" s="53"/>
      <c r="K20" s="126"/>
      <c r="L20" s="126"/>
      <c r="M20" s="31"/>
      <c r="N20" s="10"/>
      <c r="O20" s="11"/>
      <c r="P20" s="6"/>
      <c r="Q20" s="53"/>
      <c r="R20" s="126"/>
      <c r="S20" s="126"/>
      <c r="T20" s="31"/>
      <c r="U20" s="36"/>
      <c r="V20" s="11"/>
      <c r="W20" s="11"/>
      <c r="X20" s="59"/>
      <c r="Y20" s="126"/>
      <c r="Z20" s="31"/>
      <c r="AA20" s="10"/>
      <c r="AB20" s="11"/>
      <c r="AC20" s="11"/>
      <c r="AD20" s="53"/>
      <c r="AE20" s="126"/>
      <c r="AF20" s="255"/>
      <c r="AG20" s="15"/>
      <c r="AH20" s="13"/>
      <c r="AI20" s="11"/>
      <c r="AJ20" s="50"/>
      <c r="AK20" s="126"/>
      <c r="AL20" s="787"/>
      <c r="AM20" s="10"/>
      <c r="AN20" s="11"/>
      <c r="AO20" s="11"/>
      <c r="AP20" s="1795"/>
      <c r="AQ20" s="54"/>
      <c r="AR20" s="54"/>
      <c r="AS20" s="65"/>
      <c r="AT20" s="172"/>
    </row>
    <row r="21" spans="1:46" s="18" customFormat="1" ht="12.75">
      <c r="A21" s="28"/>
      <c r="B21" s="866"/>
      <c r="C21" s="948"/>
      <c r="D21" s="1011"/>
      <c r="E21" s="1011"/>
      <c r="F21" s="745"/>
      <c r="G21" s="17"/>
      <c r="H21" s="19"/>
      <c r="J21" s="56"/>
      <c r="K21" s="127"/>
      <c r="L21" s="127"/>
      <c r="M21" s="31"/>
      <c r="N21" s="160"/>
      <c r="O21" s="288"/>
      <c r="P21" s="290"/>
      <c r="Q21" s="289"/>
      <c r="R21" s="127"/>
      <c r="S21" s="127"/>
      <c r="T21" s="384"/>
      <c r="U21" s="37"/>
      <c r="V21" s="19"/>
      <c r="W21" s="19"/>
      <c r="X21" s="56"/>
      <c r="Y21" s="127"/>
      <c r="Z21" s="384"/>
      <c r="AA21" s="17"/>
      <c r="AB21" s="19"/>
      <c r="AC21" s="19"/>
      <c r="AD21" s="56"/>
      <c r="AE21" s="127"/>
      <c r="AF21" s="597"/>
      <c r="AG21" s="21"/>
      <c r="AH21" s="21"/>
      <c r="AI21" s="19"/>
      <c r="AJ21" s="51"/>
      <c r="AK21" s="127"/>
      <c r="AL21" s="605"/>
      <c r="AM21" s="17"/>
      <c r="AN21" s="19"/>
      <c r="AO21" s="19"/>
      <c r="AP21" s="199"/>
      <c r="AQ21" s="51"/>
      <c r="AR21" s="51"/>
      <c r="AS21" s="64"/>
      <c r="AT21" s="20"/>
    </row>
    <row r="22" spans="1:46" s="3" customFormat="1" ht="12.75">
      <c r="A22" s="28"/>
      <c r="B22" s="600">
        <v>4</v>
      </c>
      <c r="C22" s="601" t="s">
        <v>109</v>
      </c>
      <c r="D22" s="1010"/>
      <c r="E22" s="1010"/>
      <c r="F22" s="117"/>
      <c r="G22" s="10"/>
      <c r="H22" s="11"/>
      <c r="I22" s="6"/>
      <c r="J22" s="53"/>
      <c r="K22" s="126" t="s">
        <v>109</v>
      </c>
      <c r="L22" s="126"/>
      <c r="M22" s="951" t="s">
        <v>432</v>
      </c>
      <c r="N22" s="15"/>
      <c r="O22" s="11"/>
      <c r="P22" s="6"/>
      <c r="Q22" s="53"/>
      <c r="R22" s="126" t="s">
        <v>109</v>
      </c>
      <c r="S22" s="126" t="s">
        <v>487</v>
      </c>
      <c r="T22" s="255" t="s">
        <v>295</v>
      </c>
      <c r="U22" s="159"/>
      <c r="V22" s="284"/>
      <c r="W22" s="285"/>
      <c r="X22" s="286"/>
      <c r="Y22" s="126"/>
      <c r="Z22" s="31"/>
      <c r="AA22" s="10"/>
      <c r="AB22" s="11"/>
      <c r="AC22" s="11"/>
      <c r="AD22" s="202"/>
      <c r="AE22" s="126"/>
      <c r="AF22" s="255"/>
      <c r="AG22" s="13"/>
      <c r="AH22" s="13"/>
      <c r="AI22" s="11"/>
      <c r="AJ22" s="50"/>
      <c r="AK22" s="132"/>
      <c r="AL22" s="787"/>
      <c r="AM22" s="10"/>
      <c r="AN22" s="11"/>
      <c r="AO22" s="11"/>
      <c r="AP22" s="74"/>
      <c r="AQ22" s="50"/>
      <c r="AR22" s="50"/>
      <c r="AS22" s="63"/>
      <c r="AT22" s="12"/>
    </row>
    <row r="23" spans="1:46" s="3" customFormat="1" ht="12.75">
      <c r="A23" s="28"/>
      <c r="B23" s="395"/>
      <c r="C23" s="601"/>
      <c r="D23" s="1010"/>
      <c r="E23" s="1010"/>
      <c r="F23" s="117"/>
      <c r="G23" s="10"/>
      <c r="H23" s="11"/>
      <c r="I23" s="6"/>
      <c r="J23" s="53"/>
      <c r="K23" s="126"/>
      <c r="L23" s="126"/>
      <c r="M23" s="975"/>
      <c r="N23" s="15"/>
      <c r="O23" s="11"/>
      <c r="P23" s="6"/>
      <c r="Q23" s="53"/>
      <c r="R23" s="126"/>
      <c r="S23" s="126"/>
      <c r="T23" s="31" t="s">
        <v>242</v>
      </c>
      <c r="U23" s="159"/>
      <c r="V23" s="284"/>
      <c r="W23" s="285"/>
      <c r="X23" s="286"/>
      <c r="Y23" s="126"/>
      <c r="Z23" s="31"/>
      <c r="AA23" s="10"/>
      <c r="AB23" s="11"/>
      <c r="AC23" s="11"/>
      <c r="AD23" s="202"/>
      <c r="AE23" s="126"/>
      <c r="AF23" s="255"/>
      <c r="AG23" s="13"/>
      <c r="AH23" s="13"/>
      <c r="AI23" s="11"/>
      <c r="AJ23" s="50"/>
      <c r="AK23" s="132"/>
      <c r="AL23" s="787"/>
      <c r="AM23" s="10"/>
      <c r="AN23" s="11"/>
      <c r="AO23" s="11"/>
      <c r="AP23" s="74"/>
      <c r="AQ23" s="50"/>
      <c r="AR23" s="50"/>
      <c r="AS23" s="63"/>
      <c r="AT23" s="12"/>
    </row>
    <row r="24" spans="1:46" s="18" customFormat="1" ht="12.75">
      <c r="A24" s="28"/>
      <c r="B24" s="866"/>
      <c r="C24" s="948"/>
      <c r="D24" s="1011"/>
      <c r="E24" s="1011"/>
      <c r="F24" s="117"/>
      <c r="G24" s="17"/>
      <c r="H24" s="19"/>
      <c r="J24" s="56"/>
      <c r="K24" s="127"/>
      <c r="L24" s="127"/>
      <c r="M24" s="1113"/>
      <c r="N24" s="30"/>
      <c r="O24" s="19"/>
      <c r="Q24" s="56"/>
      <c r="R24" s="127"/>
      <c r="S24" s="127"/>
      <c r="T24" s="384"/>
      <c r="U24" s="159"/>
      <c r="V24" s="284"/>
      <c r="W24" s="285"/>
      <c r="X24" s="305"/>
      <c r="Y24" s="127"/>
      <c r="Z24" s="384"/>
      <c r="AA24" s="17"/>
      <c r="AB24" s="19"/>
      <c r="AC24" s="19"/>
      <c r="AD24" s="203"/>
      <c r="AE24" s="127"/>
      <c r="AF24" s="597"/>
      <c r="AG24" s="21"/>
      <c r="AH24" s="21"/>
      <c r="AI24" s="19"/>
      <c r="AJ24" s="51"/>
      <c r="AK24" s="133"/>
      <c r="AL24" s="605"/>
      <c r="AM24" s="17"/>
      <c r="AN24" s="19"/>
      <c r="AO24" s="19"/>
      <c r="AP24" s="199"/>
      <c r="AQ24" s="51"/>
      <c r="AR24" s="51"/>
      <c r="AS24" s="64"/>
      <c r="AT24" s="20"/>
    </row>
    <row r="25" spans="1:46" s="3" customFormat="1" ht="12.75">
      <c r="A25" s="28"/>
      <c r="B25" s="600">
        <v>5</v>
      </c>
      <c r="C25" s="601" t="s">
        <v>112</v>
      </c>
      <c r="D25" s="1010"/>
      <c r="E25" s="1010"/>
      <c r="F25" s="951"/>
      <c r="G25" s="15"/>
      <c r="H25" s="11"/>
      <c r="I25" s="6"/>
      <c r="J25" s="53"/>
      <c r="K25" s="126"/>
      <c r="L25" s="126"/>
      <c r="M25" s="117"/>
      <c r="N25" s="10"/>
      <c r="O25" s="11"/>
      <c r="P25" s="6"/>
      <c r="Q25" s="53"/>
      <c r="R25" s="126"/>
      <c r="S25" s="126"/>
      <c r="T25" s="31"/>
      <c r="U25" s="239"/>
      <c r="V25" s="95"/>
      <c r="W25" s="95"/>
      <c r="X25" s="97"/>
      <c r="Y25" s="126" t="s">
        <v>112</v>
      </c>
      <c r="Z25" s="118" t="s">
        <v>479</v>
      </c>
      <c r="AA25" s="10"/>
      <c r="AB25" s="11"/>
      <c r="AC25" s="11"/>
      <c r="AD25" s="53"/>
      <c r="AE25" s="126"/>
      <c r="AF25" s="255"/>
      <c r="AG25" s="13"/>
      <c r="AH25" s="13"/>
      <c r="AI25" s="11"/>
      <c r="AJ25" s="50"/>
      <c r="AK25" s="126"/>
      <c r="AL25" s="787"/>
      <c r="AM25" s="10"/>
      <c r="AN25" s="11"/>
      <c r="AO25" s="11"/>
      <c r="AP25" s="74"/>
      <c r="AQ25" s="50"/>
      <c r="AR25" s="50"/>
      <c r="AS25" s="63"/>
      <c r="AT25" s="12"/>
    </row>
    <row r="26" spans="1:46" s="3" customFormat="1" ht="12.75">
      <c r="A26" s="28"/>
      <c r="B26" s="395"/>
      <c r="C26" s="601"/>
      <c r="D26" s="1010"/>
      <c r="E26" s="1010"/>
      <c r="F26" s="888"/>
      <c r="G26" s="15"/>
      <c r="H26" s="11"/>
      <c r="I26" s="6"/>
      <c r="J26" s="53"/>
      <c r="K26" s="126"/>
      <c r="L26" s="126"/>
      <c r="M26" s="31"/>
      <c r="N26" s="10"/>
      <c r="O26" s="11"/>
      <c r="P26" s="6"/>
      <c r="Q26" s="53"/>
      <c r="R26" s="126"/>
      <c r="S26" s="126"/>
      <c r="T26" s="31"/>
      <c r="U26" s="36"/>
      <c r="V26" s="11"/>
      <c r="W26" s="11"/>
      <c r="X26" s="53"/>
      <c r="Y26" s="126"/>
      <c r="Z26" s="31"/>
      <c r="AA26" s="10"/>
      <c r="AB26" s="11"/>
      <c r="AC26" s="11"/>
      <c r="AD26" s="53"/>
      <c r="AE26" s="126"/>
      <c r="AF26" s="255"/>
      <c r="AG26" s="13"/>
      <c r="AH26" s="13"/>
      <c r="AI26" s="11"/>
      <c r="AJ26" s="50"/>
      <c r="AK26" s="126"/>
      <c r="AL26" s="787"/>
      <c r="AM26" s="10"/>
      <c r="AN26" s="11"/>
      <c r="AO26" s="11"/>
      <c r="AP26" s="74"/>
      <c r="AQ26" s="50"/>
      <c r="AR26" s="50"/>
      <c r="AS26" s="63"/>
      <c r="AT26" s="12"/>
    </row>
    <row r="27" spans="1:46" s="18" customFormat="1" ht="12.75">
      <c r="A27" s="28"/>
      <c r="B27" s="866"/>
      <c r="C27" s="948"/>
      <c r="D27" s="1011"/>
      <c r="E27" s="1011"/>
      <c r="F27" s="1241"/>
      <c r="G27" s="30"/>
      <c r="H27" s="19"/>
      <c r="J27" s="56"/>
      <c r="K27" s="127"/>
      <c r="L27" s="127"/>
      <c r="M27" s="384"/>
      <c r="N27" s="17"/>
      <c r="O27" s="19"/>
      <c r="Q27" s="56"/>
      <c r="R27" s="127"/>
      <c r="S27" s="127"/>
      <c r="T27" s="384"/>
      <c r="U27" s="37"/>
      <c r="V27" s="19"/>
      <c r="W27" s="19"/>
      <c r="X27" s="56"/>
      <c r="Y27" s="127"/>
      <c r="Z27" s="384"/>
      <c r="AA27" s="17"/>
      <c r="AB27" s="19"/>
      <c r="AC27" s="19"/>
      <c r="AD27" s="56"/>
      <c r="AE27" s="127"/>
      <c r="AF27" s="597"/>
      <c r="AG27" s="21"/>
      <c r="AH27" s="21"/>
      <c r="AI27" s="19"/>
      <c r="AJ27" s="51"/>
      <c r="AK27" s="127"/>
      <c r="AL27" s="605"/>
      <c r="AM27" s="17"/>
      <c r="AN27" s="19"/>
      <c r="AO27" s="19"/>
      <c r="AP27" s="199"/>
      <c r="AQ27" s="51"/>
      <c r="AR27" s="51"/>
      <c r="AS27" s="64"/>
      <c r="AT27" s="20"/>
    </row>
    <row r="28" spans="1:46" s="3" customFormat="1" ht="12.75">
      <c r="A28" s="28"/>
      <c r="B28" s="600">
        <v>6</v>
      </c>
      <c r="C28" s="601" t="s">
        <v>115</v>
      </c>
      <c r="D28" s="1010"/>
      <c r="E28" s="1010"/>
      <c r="F28" s="117"/>
      <c r="G28" s="10"/>
      <c r="H28" s="11"/>
      <c r="I28" s="6"/>
      <c r="J28" s="53"/>
      <c r="K28" s="126"/>
      <c r="L28" s="126"/>
      <c r="M28" s="31"/>
      <c r="N28" s="10"/>
      <c r="O28" s="11"/>
      <c r="P28" s="6"/>
      <c r="Q28" s="53"/>
      <c r="R28" s="126" t="s">
        <v>115</v>
      </c>
      <c r="S28" s="126"/>
      <c r="T28" s="31" t="s">
        <v>371</v>
      </c>
      <c r="U28" s="36"/>
      <c r="V28" s="11"/>
      <c r="W28" s="11"/>
      <c r="X28" s="53"/>
      <c r="Y28" s="126"/>
      <c r="Z28" s="31"/>
      <c r="AA28" s="10"/>
      <c r="AB28" s="11"/>
      <c r="AC28" s="11"/>
      <c r="AD28" s="53"/>
      <c r="AE28" s="126"/>
      <c r="AF28" s="255"/>
      <c r="AG28" s="13"/>
      <c r="AH28" s="13"/>
      <c r="AI28" s="11"/>
      <c r="AJ28" s="50"/>
      <c r="AK28" s="126"/>
      <c r="AL28" s="787"/>
      <c r="AM28" s="10"/>
      <c r="AN28" s="11"/>
      <c r="AO28" s="11"/>
      <c r="AP28" s="74"/>
      <c r="AQ28" s="50"/>
      <c r="AR28" s="50"/>
      <c r="AS28" s="63"/>
      <c r="AT28" s="12"/>
    </row>
    <row r="29" spans="1:46" s="3" customFormat="1" ht="12.75">
      <c r="A29" s="28"/>
      <c r="B29" s="395"/>
      <c r="C29" s="601"/>
      <c r="D29" s="1010"/>
      <c r="E29" s="1010"/>
      <c r="F29" s="117"/>
      <c r="G29" s="10"/>
      <c r="H29" s="11"/>
      <c r="I29" s="6"/>
      <c r="J29" s="53"/>
      <c r="K29" s="126"/>
      <c r="L29" s="126"/>
      <c r="M29" s="31"/>
      <c r="N29" s="10"/>
      <c r="O29" s="11"/>
      <c r="P29" s="6"/>
      <c r="Q29" s="53"/>
      <c r="R29" s="126"/>
      <c r="S29" s="126"/>
      <c r="T29" s="31"/>
      <c r="U29" s="36"/>
      <c r="V29" s="11"/>
      <c r="W29" s="11"/>
      <c r="X29" s="53"/>
      <c r="Y29" s="126"/>
      <c r="Z29" s="31"/>
      <c r="AA29" s="10"/>
      <c r="AB29" s="11"/>
      <c r="AC29" s="11"/>
      <c r="AD29" s="53"/>
      <c r="AE29" s="126"/>
      <c r="AF29" s="255"/>
      <c r="AG29" s="13"/>
      <c r="AH29" s="13"/>
      <c r="AI29" s="11"/>
      <c r="AJ29" s="50"/>
      <c r="AK29" s="126"/>
      <c r="AL29" s="787"/>
      <c r="AM29" s="10"/>
      <c r="AN29" s="11"/>
      <c r="AO29" s="11"/>
      <c r="AP29" s="74"/>
      <c r="AQ29" s="50"/>
      <c r="AR29" s="50"/>
      <c r="AS29" s="63"/>
      <c r="AT29" s="12"/>
    </row>
    <row r="30" spans="1:46" s="18" customFormat="1" ht="12.75">
      <c r="A30" s="28"/>
      <c r="B30" s="866"/>
      <c r="C30" s="948"/>
      <c r="D30" s="1011"/>
      <c r="E30" s="1011"/>
      <c r="F30" s="745"/>
      <c r="G30" s="17"/>
      <c r="H30" s="19"/>
      <c r="J30" s="56"/>
      <c r="K30" s="127"/>
      <c r="L30" s="127"/>
      <c r="M30" s="384"/>
      <c r="N30" s="17"/>
      <c r="O30" s="19"/>
      <c r="Q30" s="56"/>
      <c r="R30" s="127"/>
      <c r="S30" s="127"/>
      <c r="T30" s="384"/>
      <c r="U30" s="37"/>
      <c r="V30" s="19"/>
      <c r="W30" s="19"/>
      <c r="X30" s="56"/>
      <c r="Y30" s="127"/>
      <c r="Z30" s="384"/>
      <c r="AA30" s="17"/>
      <c r="AB30" s="19"/>
      <c r="AC30" s="19"/>
      <c r="AD30" s="56"/>
      <c r="AE30" s="127"/>
      <c r="AF30" s="597"/>
      <c r="AG30" s="21"/>
      <c r="AH30" s="21"/>
      <c r="AI30" s="19"/>
      <c r="AJ30" s="51"/>
      <c r="AK30" s="127"/>
      <c r="AL30" s="605"/>
      <c r="AM30" s="17"/>
      <c r="AN30" s="19"/>
      <c r="AO30" s="19"/>
      <c r="AP30" s="199"/>
      <c r="AQ30" s="51"/>
      <c r="AR30" s="51"/>
      <c r="AS30" s="64"/>
      <c r="AT30" s="20"/>
    </row>
    <row r="31" spans="1:46" s="3" customFormat="1" ht="12.75">
      <c r="A31" s="28"/>
      <c r="B31" s="1242">
        <v>7</v>
      </c>
      <c r="C31" s="601" t="s">
        <v>117</v>
      </c>
      <c r="D31" s="1010" t="s">
        <v>117</v>
      </c>
      <c r="E31" s="1010" t="s">
        <v>486</v>
      </c>
      <c r="F31" s="117" t="s">
        <v>465</v>
      </c>
      <c r="G31" s="841"/>
      <c r="H31" s="870"/>
      <c r="I31" s="871"/>
      <c r="J31" s="826"/>
      <c r="K31" s="126"/>
      <c r="L31" s="126"/>
      <c r="M31" s="31"/>
      <c r="N31" s="10"/>
      <c r="O31" s="11"/>
      <c r="P31" s="6"/>
      <c r="Q31" s="53"/>
      <c r="R31" s="126"/>
      <c r="S31" s="126"/>
      <c r="T31" s="117"/>
      <c r="U31" s="853"/>
      <c r="V31" s="613"/>
      <c r="W31" s="613"/>
      <c r="X31" s="615"/>
      <c r="Y31" s="126" t="s">
        <v>117</v>
      </c>
      <c r="Z31" s="118" t="s">
        <v>479</v>
      </c>
      <c r="AA31" s="1163" t="s">
        <v>142</v>
      </c>
      <c r="AB31" s="1164"/>
      <c r="AC31" s="1164"/>
      <c r="AD31" s="1165"/>
      <c r="AE31" s="126"/>
      <c r="AF31" s="255"/>
      <c r="AG31" s="13"/>
      <c r="AH31" s="13"/>
      <c r="AI31" s="11"/>
      <c r="AJ31" s="50"/>
      <c r="AK31" s="126"/>
      <c r="AL31" s="787"/>
      <c r="AM31" s="10"/>
      <c r="AN31" s="11"/>
      <c r="AO31" s="11"/>
      <c r="AP31" s="74"/>
      <c r="AQ31" s="50"/>
      <c r="AR31" s="50"/>
      <c r="AS31" s="177"/>
      <c r="AT31" s="12"/>
    </row>
    <row r="32" spans="1:46" s="3" customFormat="1" ht="12.75">
      <c r="A32" s="28"/>
      <c r="B32" s="1242"/>
      <c r="C32" s="601"/>
      <c r="D32" s="1010"/>
      <c r="E32" s="1010"/>
      <c r="F32" s="117" t="s">
        <v>242</v>
      </c>
      <c r="G32" s="872"/>
      <c r="H32" s="873"/>
      <c r="I32" s="874"/>
      <c r="J32" s="827"/>
      <c r="K32" s="126"/>
      <c r="L32" s="126"/>
      <c r="M32" s="31"/>
      <c r="N32" s="10"/>
      <c r="O32" s="11"/>
      <c r="P32" s="6"/>
      <c r="Q32" s="53"/>
      <c r="R32" s="126"/>
      <c r="S32" s="126"/>
      <c r="T32" s="888"/>
      <c r="U32" s="853"/>
      <c r="V32" s="613"/>
      <c r="W32" s="613"/>
      <c r="X32" s="615"/>
      <c r="Y32" s="126"/>
      <c r="Z32" s="31"/>
      <c r="AA32" s="1163" t="s">
        <v>144</v>
      </c>
      <c r="AB32" s="1164" t="s">
        <v>386</v>
      </c>
      <c r="AC32" s="1164">
        <v>12</v>
      </c>
      <c r="AD32" s="1165">
        <v>150</v>
      </c>
      <c r="AE32" s="126"/>
      <c r="AF32" s="255"/>
      <c r="AG32" s="13"/>
      <c r="AH32" s="13"/>
      <c r="AI32" s="11"/>
      <c r="AJ32" s="50"/>
      <c r="AK32" s="126"/>
      <c r="AL32" s="787"/>
      <c r="AM32" s="10"/>
      <c r="AN32" s="11"/>
      <c r="AO32" s="11"/>
      <c r="AP32" s="74"/>
      <c r="AQ32" s="50"/>
      <c r="AR32" s="50"/>
      <c r="AS32" s="50"/>
      <c r="AT32" s="12"/>
    </row>
    <row r="33" spans="1:46" s="3" customFormat="1" ht="12.75">
      <c r="A33" s="28"/>
      <c r="B33" s="1242"/>
      <c r="C33" s="601"/>
      <c r="D33" s="1010"/>
      <c r="E33" s="1010"/>
      <c r="F33" s="117"/>
      <c r="G33" s="872"/>
      <c r="H33" s="873"/>
      <c r="I33" s="874"/>
      <c r="J33" s="1074"/>
      <c r="K33" s="126"/>
      <c r="L33" s="126"/>
      <c r="M33" s="31"/>
      <c r="N33" s="10"/>
      <c r="O33" s="11"/>
      <c r="P33" s="6"/>
      <c r="Q33" s="53"/>
      <c r="R33" s="126"/>
      <c r="S33" s="126"/>
      <c r="T33" s="117"/>
      <c r="U33" s="853"/>
      <c r="V33" s="613"/>
      <c r="W33" s="613"/>
      <c r="X33" s="615"/>
      <c r="Y33" s="126"/>
      <c r="Z33" s="31"/>
      <c r="AA33" s="1436"/>
      <c r="AB33" s="395"/>
      <c r="AC33" s="395"/>
      <c r="AD33" s="381"/>
      <c r="AE33" s="126"/>
      <c r="AF33" s="255"/>
      <c r="AG33" s="13"/>
      <c r="AH33" s="13"/>
      <c r="AI33" s="11"/>
      <c r="AJ33" s="50"/>
      <c r="AK33" s="126"/>
      <c r="AL33" s="787"/>
      <c r="AM33" s="10"/>
      <c r="AN33" s="11"/>
      <c r="AO33" s="11"/>
      <c r="AP33" s="74"/>
      <c r="AQ33" s="50"/>
      <c r="AR33" s="50"/>
      <c r="AS33" s="50"/>
      <c r="AT33" s="12"/>
    </row>
    <row r="34" spans="1:46" s="18" customFormat="1" ht="12.75">
      <c r="A34" s="28"/>
      <c r="B34" s="866"/>
      <c r="C34" s="948"/>
      <c r="D34" s="1011"/>
      <c r="E34" s="1011"/>
      <c r="F34" s="745"/>
      <c r="G34" s="875"/>
      <c r="H34" s="876"/>
      <c r="I34" s="877"/>
      <c r="J34" s="878"/>
      <c r="K34" s="127"/>
      <c r="L34" s="127"/>
      <c r="M34" s="31"/>
      <c r="N34" s="17"/>
      <c r="O34" s="19"/>
      <c r="Q34" s="56"/>
      <c r="R34" s="127"/>
      <c r="S34" s="127"/>
      <c r="T34" s="745"/>
      <c r="U34" s="889"/>
      <c r="V34" s="631"/>
      <c r="W34" s="631"/>
      <c r="X34" s="651"/>
      <c r="Y34" s="127"/>
      <c r="Z34" s="384"/>
      <c r="AA34" s="1437"/>
      <c r="AB34" s="866"/>
      <c r="AC34" s="866"/>
      <c r="AD34" s="867"/>
      <c r="AE34" s="127"/>
      <c r="AF34" s="597"/>
      <c r="AG34" s="21"/>
      <c r="AH34" s="21"/>
      <c r="AI34" s="19"/>
      <c r="AJ34" s="51"/>
      <c r="AK34" s="127"/>
      <c r="AL34" s="605"/>
      <c r="AM34" s="17"/>
      <c r="AN34" s="19"/>
      <c r="AO34" s="19"/>
      <c r="AP34" s="199"/>
      <c r="AQ34" s="51"/>
      <c r="AR34" s="175"/>
      <c r="AS34" s="175"/>
      <c r="AT34" s="174"/>
    </row>
    <row r="35" spans="1:46" s="3" customFormat="1" ht="12.75">
      <c r="A35" s="28"/>
      <c r="B35" s="395">
        <v>8</v>
      </c>
      <c r="C35" s="601" t="s">
        <v>119</v>
      </c>
      <c r="D35" s="1010"/>
      <c r="E35" s="1010"/>
      <c r="F35" s="117"/>
      <c r="G35" s="841"/>
      <c r="H35" s="870"/>
      <c r="I35" s="870"/>
      <c r="J35" s="879"/>
      <c r="K35" s="126" t="s">
        <v>119</v>
      </c>
      <c r="L35" s="126"/>
      <c r="M35" s="951" t="s">
        <v>432</v>
      </c>
      <c r="N35" s="1058"/>
      <c r="O35" s="881"/>
      <c r="P35" s="882"/>
      <c r="Q35" s="883"/>
      <c r="R35" s="126" t="s">
        <v>119</v>
      </c>
      <c r="S35" s="126"/>
      <c r="T35" s="117" t="s">
        <v>294</v>
      </c>
      <c r="U35" s="10"/>
      <c r="V35" s="11"/>
      <c r="W35" s="11"/>
      <c r="X35" s="59"/>
      <c r="Y35" s="126"/>
      <c r="Z35" s="31"/>
      <c r="AA35" s="10"/>
      <c r="AB35" s="11"/>
      <c r="AC35" s="11"/>
      <c r="AD35" s="53"/>
      <c r="AE35" s="126"/>
      <c r="AF35" s="255"/>
      <c r="AG35" s="13"/>
      <c r="AH35" s="13"/>
      <c r="AI35" s="11"/>
      <c r="AJ35" s="50"/>
      <c r="AK35" s="126" t="s">
        <v>119</v>
      </c>
      <c r="AL35" s="787" t="s">
        <v>219</v>
      </c>
      <c r="AM35" s="10"/>
      <c r="AN35" s="11"/>
      <c r="AO35" s="11"/>
      <c r="AP35" s="74"/>
      <c r="AQ35" s="50"/>
      <c r="AR35" s="123"/>
      <c r="AS35" s="123"/>
      <c r="AT35" s="12"/>
    </row>
    <row r="36" spans="1:46" s="3" customFormat="1" ht="12.75">
      <c r="A36" s="28"/>
      <c r="B36" s="395"/>
      <c r="C36" s="601"/>
      <c r="D36" s="1010"/>
      <c r="E36" s="1010"/>
      <c r="F36" s="117"/>
      <c r="G36" s="159"/>
      <c r="H36" s="285"/>
      <c r="I36" s="284"/>
      <c r="J36" s="286"/>
      <c r="K36" s="126"/>
      <c r="L36" s="126"/>
      <c r="M36" s="1118"/>
      <c r="N36" s="1059"/>
      <c r="O36" s="885"/>
      <c r="P36" s="886"/>
      <c r="Q36" s="887"/>
      <c r="R36" s="126"/>
      <c r="S36" s="126"/>
      <c r="T36" s="31"/>
      <c r="U36" s="853"/>
      <c r="V36" s="648"/>
      <c r="W36" s="648"/>
      <c r="X36" s="854"/>
      <c r="Y36" s="126"/>
      <c r="Z36" s="31"/>
      <c r="AA36" s="10"/>
      <c r="AB36" s="11"/>
      <c r="AC36" s="11"/>
      <c r="AD36" s="53"/>
      <c r="AE36" s="126"/>
      <c r="AF36" s="255"/>
      <c r="AG36" s="13"/>
      <c r="AH36" s="13"/>
      <c r="AI36" s="11"/>
      <c r="AJ36" s="50"/>
      <c r="AK36" s="126"/>
      <c r="AL36" s="787"/>
      <c r="AM36" s="10"/>
      <c r="AN36" s="11"/>
      <c r="AO36" s="11"/>
      <c r="AP36" s="74"/>
      <c r="AQ36" s="50"/>
      <c r="AR36" s="50"/>
      <c r="AS36" s="63"/>
      <c r="AT36" s="12"/>
    </row>
    <row r="37" spans="1:46" s="18" customFormat="1" ht="12.75">
      <c r="A37" s="28"/>
      <c r="B37" s="866"/>
      <c r="C37" s="948"/>
      <c r="D37" s="1323"/>
      <c r="E37" s="1323"/>
      <c r="F37" s="1134"/>
      <c r="G37" s="160"/>
      <c r="H37" s="288"/>
      <c r="I37" s="290"/>
      <c r="J37" s="289"/>
      <c r="K37" s="127"/>
      <c r="L37" s="127"/>
      <c r="M37" s="1113"/>
      <c r="N37" s="30"/>
      <c r="O37" s="19"/>
      <c r="Q37" s="56"/>
      <c r="R37" s="127"/>
      <c r="S37" s="127"/>
      <c r="T37" s="384"/>
      <c r="U37" s="889"/>
      <c r="V37" s="815"/>
      <c r="W37" s="815"/>
      <c r="X37" s="816"/>
      <c r="Y37" s="127"/>
      <c r="Z37" s="384"/>
      <c r="AA37" s="17"/>
      <c r="AB37" s="19"/>
      <c r="AC37" s="19"/>
      <c r="AD37" s="56"/>
      <c r="AE37" s="127"/>
      <c r="AF37" s="597"/>
      <c r="AG37" s="21"/>
      <c r="AH37" s="21"/>
      <c r="AI37" s="19"/>
      <c r="AJ37" s="51"/>
      <c r="AK37" s="127"/>
      <c r="AL37" s="605"/>
      <c r="AM37" s="17"/>
      <c r="AN37" s="19"/>
      <c r="AO37" s="19"/>
      <c r="AP37" s="199"/>
      <c r="AQ37" s="51"/>
      <c r="AR37" s="51"/>
      <c r="AS37" s="64"/>
      <c r="AT37" s="20"/>
    </row>
    <row r="38" spans="1:46" s="3" customFormat="1" ht="12.75">
      <c r="A38" s="28"/>
      <c r="B38" s="395">
        <v>9</v>
      </c>
      <c r="C38" s="601" t="s">
        <v>123</v>
      </c>
      <c r="D38" s="1325" t="s">
        <v>123</v>
      </c>
      <c r="E38" s="1012"/>
      <c r="F38" s="390" t="s">
        <v>595</v>
      </c>
      <c r="G38" s="1688" t="s">
        <v>382</v>
      </c>
      <c r="H38" s="1123" t="s">
        <v>110</v>
      </c>
      <c r="I38" s="1123">
        <v>14</v>
      </c>
      <c r="J38" s="1689">
        <v>250</v>
      </c>
      <c r="K38" s="126"/>
      <c r="L38" s="126"/>
      <c r="M38" s="117"/>
      <c r="N38" s="880"/>
      <c r="O38" s="881"/>
      <c r="P38" s="882"/>
      <c r="Q38" s="883"/>
      <c r="R38" s="126"/>
      <c r="S38" s="126"/>
      <c r="T38" s="31"/>
      <c r="U38" s="853"/>
      <c r="V38" s="648"/>
      <c r="W38" s="648"/>
      <c r="X38" s="854"/>
      <c r="Y38" s="126"/>
      <c r="Z38" s="31"/>
      <c r="AA38" s="10"/>
      <c r="AB38" s="11"/>
      <c r="AC38" s="11"/>
      <c r="AD38" s="53"/>
      <c r="AE38" s="126"/>
      <c r="AF38" s="255"/>
      <c r="AG38" s="13"/>
      <c r="AH38" s="13"/>
      <c r="AI38" s="11"/>
      <c r="AJ38" s="50"/>
      <c r="AK38" s="126" t="s">
        <v>123</v>
      </c>
      <c r="AL38" s="787" t="s">
        <v>298</v>
      </c>
      <c r="AM38" s="10"/>
      <c r="AN38" s="11"/>
      <c r="AO38" s="11"/>
      <c r="AP38" s="74"/>
      <c r="AQ38" s="50"/>
      <c r="AR38" s="50"/>
      <c r="AS38" s="63"/>
      <c r="AT38" s="12"/>
    </row>
    <row r="39" spans="1:46" s="3" customFormat="1" ht="12.75">
      <c r="A39" s="28"/>
      <c r="B39" s="395"/>
      <c r="C39" s="601"/>
      <c r="D39" s="1010"/>
      <c r="E39" s="1010"/>
      <c r="F39" s="243" t="s">
        <v>241</v>
      </c>
      <c r="G39" s="1690" t="s">
        <v>383</v>
      </c>
      <c r="H39" s="873"/>
      <c r="I39" s="873"/>
      <c r="J39" s="1691"/>
      <c r="K39" s="126"/>
      <c r="L39" s="126"/>
      <c r="M39" s="117"/>
      <c r="N39" s="880"/>
      <c r="O39" s="881"/>
      <c r="P39" s="882"/>
      <c r="Q39" s="883"/>
      <c r="R39" s="126"/>
      <c r="S39" s="126"/>
      <c r="T39" s="31"/>
      <c r="U39" s="853"/>
      <c r="V39" s="648"/>
      <c r="W39" s="648"/>
      <c r="X39" s="650"/>
      <c r="Y39" s="126"/>
      <c r="Z39" s="31"/>
      <c r="AA39" s="10"/>
      <c r="AB39" s="11"/>
      <c r="AC39" s="11"/>
      <c r="AD39" s="53"/>
      <c r="AE39" s="126"/>
      <c r="AF39" s="255"/>
      <c r="AG39" s="13"/>
      <c r="AH39" s="13"/>
      <c r="AI39" s="11"/>
      <c r="AJ39" s="50"/>
      <c r="AK39" s="126"/>
      <c r="AL39" s="787"/>
      <c r="AM39" s="10"/>
      <c r="AN39" s="11"/>
      <c r="AO39" s="11"/>
      <c r="AP39" s="68"/>
      <c r="AQ39" s="50"/>
      <c r="AR39" s="50"/>
      <c r="AS39" s="63"/>
      <c r="AT39" s="12"/>
    </row>
    <row r="40" spans="1:46" s="3" customFormat="1" ht="12.75">
      <c r="A40" s="28"/>
      <c r="B40" s="395"/>
      <c r="C40" s="601"/>
      <c r="D40" s="1010"/>
      <c r="E40" s="1010"/>
      <c r="F40" s="1118"/>
      <c r="G40" s="1690" t="s">
        <v>111</v>
      </c>
      <c r="H40" s="873" t="s">
        <v>110</v>
      </c>
      <c r="I40" s="873">
        <v>14</v>
      </c>
      <c r="J40" s="1691">
        <v>250</v>
      </c>
      <c r="K40" s="126"/>
      <c r="L40" s="126"/>
      <c r="M40" s="117"/>
      <c r="N40" s="884"/>
      <c r="O40" s="885"/>
      <c r="P40" s="886"/>
      <c r="Q40" s="887"/>
      <c r="R40" s="126"/>
      <c r="S40" s="126"/>
      <c r="T40" s="31"/>
      <c r="U40" s="853"/>
      <c r="V40" s="648"/>
      <c r="W40" s="648"/>
      <c r="X40" s="854"/>
      <c r="Y40" s="126"/>
      <c r="Z40" s="31"/>
      <c r="AA40" s="10"/>
      <c r="AB40" s="11"/>
      <c r="AC40" s="11"/>
      <c r="AD40" s="53"/>
      <c r="AE40" s="126"/>
      <c r="AF40" s="255"/>
      <c r="AG40" s="13"/>
      <c r="AH40" s="13"/>
      <c r="AI40" s="11"/>
      <c r="AJ40" s="50"/>
      <c r="AK40" s="126"/>
      <c r="AL40" s="787"/>
      <c r="AM40" s="10"/>
      <c r="AN40" s="11"/>
      <c r="AO40" s="11"/>
      <c r="AP40" s="74"/>
      <c r="AQ40" s="50"/>
      <c r="AR40" s="50"/>
      <c r="AS40" s="63"/>
      <c r="AT40" s="12"/>
    </row>
    <row r="41" spans="1:46" s="3" customFormat="1" ht="13.5" thickBot="1">
      <c r="A41" s="8"/>
      <c r="B41" s="907"/>
      <c r="C41" s="949"/>
      <c r="D41" s="1358"/>
      <c r="E41" s="1358"/>
      <c r="F41" s="820"/>
      <c r="G41" s="85"/>
      <c r="H41" s="79"/>
      <c r="I41" s="77"/>
      <c r="J41" s="76"/>
      <c r="K41" s="128"/>
      <c r="L41" s="128"/>
      <c r="M41" s="385"/>
      <c r="N41" s="890"/>
      <c r="O41" s="891"/>
      <c r="P41" s="892"/>
      <c r="Q41" s="893"/>
      <c r="R41" s="128"/>
      <c r="S41" s="128"/>
      <c r="T41" s="385"/>
      <c r="U41" s="86"/>
      <c r="V41" s="79"/>
      <c r="W41" s="79"/>
      <c r="X41" s="76"/>
      <c r="Y41" s="128"/>
      <c r="Z41" s="385"/>
      <c r="AA41" s="78"/>
      <c r="AB41" s="79"/>
      <c r="AC41" s="79"/>
      <c r="AD41" s="76"/>
      <c r="AE41" s="128"/>
      <c r="AF41" s="598"/>
      <c r="AG41" s="81"/>
      <c r="AH41" s="81"/>
      <c r="AI41" s="79"/>
      <c r="AJ41" s="80"/>
      <c r="AK41" s="128"/>
      <c r="AL41" s="606"/>
      <c r="AM41" s="78"/>
      <c r="AN41" s="79"/>
      <c r="AO41" s="79"/>
      <c r="AP41" s="82"/>
      <c r="AQ41" s="80"/>
      <c r="AR41" s="80"/>
      <c r="AS41" s="83"/>
      <c r="AT41" s="84"/>
    </row>
    <row r="42" spans="1:46" s="3" customFormat="1" ht="13.5" thickTop="1">
      <c r="A42" s="8"/>
      <c r="B42" s="395">
        <v>10</v>
      </c>
      <c r="C42" s="601" t="s">
        <v>126</v>
      </c>
      <c r="D42" s="1010"/>
      <c r="E42" s="1010"/>
      <c r="F42" s="117"/>
      <c r="G42" s="10"/>
      <c r="H42" s="11"/>
      <c r="I42" s="6"/>
      <c r="J42" s="53"/>
      <c r="K42" s="126"/>
      <c r="L42" s="126"/>
      <c r="M42" s="31"/>
      <c r="N42" s="10"/>
      <c r="O42" s="11"/>
      <c r="P42" s="6"/>
      <c r="Q42" s="53"/>
      <c r="R42" s="126"/>
      <c r="S42" s="126"/>
      <c r="T42" s="31"/>
      <c r="U42" s="36"/>
      <c r="V42" s="11"/>
      <c r="W42" s="11"/>
      <c r="X42" s="53"/>
      <c r="Y42" s="126"/>
      <c r="Z42" s="31"/>
      <c r="AA42" s="10"/>
      <c r="AB42" s="11"/>
      <c r="AC42" s="11"/>
      <c r="AD42" s="53"/>
      <c r="AE42" s="126"/>
      <c r="AF42" s="1756" t="s">
        <v>760</v>
      </c>
      <c r="AG42" s="627"/>
      <c r="AH42" s="628"/>
      <c r="AI42" s="617"/>
      <c r="AJ42" s="626"/>
      <c r="AK42" s="126"/>
      <c r="AL42" s="787"/>
      <c r="AM42" s="10"/>
      <c r="AN42" s="11"/>
      <c r="AO42" s="11"/>
      <c r="AP42" s="74"/>
      <c r="AQ42" s="50"/>
      <c r="AR42" s="50"/>
      <c r="AS42" s="63"/>
      <c r="AT42" s="12"/>
    </row>
    <row r="43" spans="1:46" s="3" customFormat="1" ht="12.75">
      <c r="A43" s="8"/>
      <c r="B43" s="395"/>
      <c r="C43" s="601"/>
      <c r="D43" s="1010"/>
      <c r="E43" s="1010"/>
      <c r="F43" s="117"/>
      <c r="G43" s="10"/>
      <c r="H43" s="11"/>
      <c r="I43" s="6"/>
      <c r="J43" s="53"/>
      <c r="K43" s="126"/>
      <c r="L43" s="126"/>
      <c r="M43" s="31"/>
      <c r="N43" s="10"/>
      <c r="O43" s="11"/>
      <c r="P43" s="6"/>
      <c r="Q43" s="53"/>
      <c r="R43" s="126"/>
      <c r="S43" s="126"/>
      <c r="T43" s="31"/>
      <c r="U43" s="36"/>
      <c r="V43" s="11"/>
      <c r="W43" s="11"/>
      <c r="X43" s="53"/>
      <c r="Y43" s="126"/>
      <c r="Z43" s="31"/>
      <c r="AA43" s="10"/>
      <c r="AB43" s="11"/>
      <c r="AC43" s="11"/>
      <c r="AD43" s="53"/>
      <c r="AE43" s="126"/>
      <c r="AF43" s="255"/>
      <c r="AG43" s="396" t="s">
        <v>759</v>
      </c>
      <c r="AH43" s="628"/>
      <c r="AI43" s="617"/>
      <c r="AJ43" s="965"/>
      <c r="AK43" s="126"/>
      <c r="AL43" s="787"/>
      <c r="AM43" s="10"/>
      <c r="AN43" s="11"/>
      <c r="AO43" s="11"/>
      <c r="AP43" s="74"/>
      <c r="AQ43" s="50"/>
      <c r="AR43" s="50"/>
      <c r="AS43" s="63"/>
      <c r="AT43" s="12"/>
    </row>
    <row r="44" spans="1:46" s="18" customFormat="1" ht="12.75">
      <c r="A44" s="28"/>
      <c r="B44" s="866"/>
      <c r="C44" s="948"/>
      <c r="D44" s="1011"/>
      <c r="E44" s="1011"/>
      <c r="F44" s="745"/>
      <c r="G44" s="17"/>
      <c r="H44" s="19"/>
      <c r="J44" s="56"/>
      <c r="K44" s="127"/>
      <c r="L44" s="127"/>
      <c r="M44" s="384"/>
      <c r="N44" s="17"/>
      <c r="O44" s="19"/>
      <c r="Q44" s="56"/>
      <c r="R44" s="127"/>
      <c r="S44" s="127"/>
      <c r="T44" s="384"/>
      <c r="U44" s="37"/>
      <c r="V44" s="19"/>
      <c r="W44" s="19"/>
      <c r="X44" s="56"/>
      <c r="Y44" s="127"/>
      <c r="Z44" s="384"/>
      <c r="AA44" s="17"/>
      <c r="AB44" s="19"/>
      <c r="AC44" s="19"/>
      <c r="AD44" s="56"/>
      <c r="AE44" s="127"/>
      <c r="AF44" s="597"/>
      <c r="AG44" s="21"/>
      <c r="AH44" s="21"/>
      <c r="AI44" s="19"/>
      <c r="AJ44" s="51"/>
      <c r="AK44" s="127"/>
      <c r="AL44" s="605"/>
      <c r="AM44" s="17"/>
      <c r="AN44" s="19"/>
      <c r="AO44" s="19"/>
      <c r="AP44" s="199"/>
      <c r="AQ44" s="51"/>
      <c r="AR44" s="51"/>
      <c r="AS44" s="64"/>
      <c r="AT44" s="20"/>
    </row>
    <row r="45" spans="1:46" s="3" customFormat="1" ht="12.75">
      <c r="A45" s="28"/>
      <c r="B45" s="395">
        <v>11</v>
      </c>
      <c r="C45" s="601" t="s">
        <v>109</v>
      </c>
      <c r="D45" s="1010"/>
      <c r="E45" s="1010"/>
      <c r="F45" s="117"/>
      <c r="G45" s="10"/>
      <c r="H45" s="11"/>
      <c r="I45" s="6"/>
      <c r="J45" s="53"/>
      <c r="K45" s="126"/>
      <c r="L45" s="126"/>
      <c r="M45" s="31"/>
      <c r="N45" s="10"/>
      <c r="O45" s="11"/>
      <c r="P45" s="6"/>
      <c r="Q45" s="53"/>
      <c r="R45" s="126" t="s">
        <v>109</v>
      </c>
      <c r="S45" s="126"/>
      <c r="T45" s="31" t="s">
        <v>372</v>
      </c>
      <c r="U45" s="36"/>
      <c r="V45" s="11"/>
      <c r="W45" s="11"/>
      <c r="X45" s="59"/>
      <c r="Y45" s="126"/>
      <c r="Z45" s="31"/>
      <c r="AA45" s="10"/>
      <c r="AB45" s="11"/>
      <c r="AC45" s="11"/>
      <c r="AD45" s="53"/>
      <c r="AE45" s="126"/>
      <c r="AF45" s="255"/>
      <c r="AG45" s="13"/>
      <c r="AH45" s="13"/>
      <c r="AI45" s="11"/>
      <c r="AJ45" s="50"/>
      <c r="AK45" s="126"/>
      <c r="AL45" s="787"/>
      <c r="AM45" s="10"/>
      <c r="AN45" s="11"/>
      <c r="AO45" s="11"/>
      <c r="AP45" s="74"/>
      <c r="AQ45" s="50"/>
      <c r="AR45" s="50"/>
      <c r="AS45" s="63"/>
      <c r="AT45" s="12"/>
    </row>
    <row r="46" spans="1:46" s="3" customFormat="1" ht="12.75">
      <c r="A46" s="28"/>
      <c r="B46" s="395"/>
      <c r="C46" s="601"/>
      <c r="D46" s="1010"/>
      <c r="E46" s="1010"/>
      <c r="F46" s="117"/>
      <c r="G46" s="10"/>
      <c r="H46" s="11"/>
      <c r="I46" s="6"/>
      <c r="J46" s="53"/>
      <c r="K46" s="126"/>
      <c r="L46" s="126"/>
      <c r="M46" s="31"/>
      <c r="N46" s="10"/>
      <c r="O46" s="11"/>
      <c r="P46" s="6"/>
      <c r="Q46" s="53"/>
      <c r="R46" s="126"/>
      <c r="S46" s="126"/>
      <c r="T46" s="31"/>
      <c r="U46" s="36"/>
      <c r="V46" s="11"/>
      <c r="W46" s="11"/>
      <c r="X46" s="53"/>
      <c r="Y46" s="126"/>
      <c r="Z46" s="31"/>
      <c r="AA46" s="10"/>
      <c r="AB46" s="11"/>
      <c r="AC46" s="11"/>
      <c r="AD46" s="53"/>
      <c r="AE46" s="126"/>
      <c r="AF46" s="255"/>
      <c r="AG46" s="13"/>
      <c r="AH46" s="13"/>
      <c r="AI46" s="11"/>
      <c r="AJ46" s="50"/>
      <c r="AK46" s="126"/>
      <c r="AL46" s="787"/>
      <c r="AM46" s="10"/>
      <c r="AN46" s="11"/>
      <c r="AO46" s="11"/>
      <c r="AP46" s="74"/>
      <c r="AQ46" s="50"/>
      <c r="AR46" s="50"/>
      <c r="AS46" s="63"/>
      <c r="AT46" s="12"/>
    </row>
    <row r="47" spans="1:46" s="18" customFormat="1" ht="12.75">
      <c r="A47" s="28"/>
      <c r="B47" s="866"/>
      <c r="C47" s="948"/>
      <c r="D47" s="1011"/>
      <c r="E47" s="1011"/>
      <c r="F47" s="745"/>
      <c r="G47" s="17"/>
      <c r="H47" s="19"/>
      <c r="J47" s="56"/>
      <c r="K47" s="127"/>
      <c r="L47" s="127"/>
      <c r="M47" s="384"/>
      <c r="N47" s="17"/>
      <c r="O47" s="19"/>
      <c r="Q47" s="56"/>
      <c r="R47" s="127"/>
      <c r="S47" s="127"/>
      <c r="T47" s="384"/>
      <c r="U47" s="17"/>
      <c r="W47" s="19"/>
      <c r="X47" s="56"/>
      <c r="Y47" s="127"/>
      <c r="Z47" s="384"/>
      <c r="AA47" s="17"/>
      <c r="AB47" s="19"/>
      <c r="AC47" s="19"/>
      <c r="AD47" s="56"/>
      <c r="AE47" s="127"/>
      <c r="AF47" s="597"/>
      <c r="AG47" s="21"/>
      <c r="AH47" s="21"/>
      <c r="AI47" s="19"/>
      <c r="AJ47" s="51"/>
      <c r="AK47" s="127"/>
      <c r="AL47" s="605"/>
      <c r="AM47" s="17"/>
      <c r="AN47" s="19"/>
      <c r="AO47" s="19"/>
      <c r="AP47" s="199"/>
      <c r="AQ47" s="51"/>
      <c r="AR47" s="51"/>
      <c r="AS47" s="64"/>
      <c r="AT47" s="20"/>
    </row>
    <row r="48" spans="1:46" s="3" customFormat="1" ht="12.75">
      <c r="A48" s="28"/>
      <c r="B48" s="395">
        <v>12</v>
      </c>
      <c r="C48" s="601" t="s">
        <v>112</v>
      </c>
      <c r="D48" s="1010" t="s">
        <v>112</v>
      </c>
      <c r="E48" s="1010"/>
      <c r="F48" s="117" t="s">
        <v>465</v>
      </c>
      <c r="G48" s="10"/>
      <c r="H48" s="11"/>
      <c r="I48" s="6"/>
      <c r="J48" s="53"/>
      <c r="K48" s="126"/>
      <c r="L48" s="126"/>
      <c r="M48" s="31"/>
      <c r="N48" s="10"/>
      <c r="O48" s="11"/>
      <c r="P48" s="6"/>
      <c r="Q48" s="53"/>
      <c r="R48" s="126"/>
      <c r="S48" s="126"/>
      <c r="T48" s="31"/>
      <c r="U48" s="36"/>
      <c r="V48" s="11"/>
      <c r="W48" s="11"/>
      <c r="X48" s="59"/>
      <c r="Y48" s="126"/>
      <c r="Z48" s="31"/>
      <c r="AA48" s="10"/>
      <c r="AB48" s="11"/>
      <c r="AC48" s="11"/>
      <c r="AD48" s="53"/>
      <c r="AE48" s="130"/>
      <c r="AF48" s="255"/>
      <c r="AG48" s="13"/>
      <c r="AH48" s="13"/>
      <c r="AI48" s="11"/>
      <c r="AJ48" s="50"/>
      <c r="AK48" s="126"/>
      <c r="AL48" s="787"/>
      <c r="AM48" s="10"/>
      <c r="AN48" s="11"/>
      <c r="AO48" s="11"/>
      <c r="AP48" s="74"/>
      <c r="AQ48" s="50"/>
      <c r="AR48" s="50"/>
      <c r="AS48" s="63"/>
      <c r="AT48" s="12"/>
    </row>
    <row r="49" spans="1:46" s="3" customFormat="1" ht="12.75">
      <c r="A49" s="28"/>
      <c r="B49" s="395"/>
      <c r="C49" s="601"/>
      <c r="D49" s="1010"/>
      <c r="E49" s="1010"/>
      <c r="F49" s="117" t="s">
        <v>241</v>
      </c>
      <c r="G49" s="10"/>
      <c r="H49" s="11"/>
      <c r="I49" s="6"/>
      <c r="J49" s="53"/>
      <c r="K49" s="126"/>
      <c r="L49" s="126"/>
      <c r="M49" s="31"/>
      <c r="N49" s="10"/>
      <c r="O49" s="11"/>
      <c r="P49" s="6"/>
      <c r="Q49" s="53"/>
      <c r="R49" s="126"/>
      <c r="S49" s="126"/>
      <c r="T49" s="31"/>
      <c r="U49" s="36"/>
      <c r="V49" s="11"/>
      <c r="W49" s="11"/>
      <c r="X49" s="59"/>
      <c r="Y49" s="126"/>
      <c r="Z49" s="31"/>
      <c r="AA49" s="10"/>
      <c r="AB49" s="11"/>
      <c r="AC49" s="11"/>
      <c r="AD49" s="53"/>
      <c r="AE49" s="130"/>
      <c r="AF49" s="255"/>
      <c r="AG49" s="13"/>
      <c r="AH49" s="13"/>
      <c r="AI49" s="11"/>
      <c r="AJ49" s="50"/>
      <c r="AK49" s="126"/>
      <c r="AL49" s="787"/>
      <c r="AM49" s="10"/>
      <c r="AN49" s="11"/>
      <c r="AO49" s="11"/>
      <c r="AP49" s="74"/>
      <c r="AQ49" s="50"/>
      <c r="AR49" s="50"/>
      <c r="AS49" s="63"/>
      <c r="AT49" s="12"/>
    </row>
    <row r="50" spans="1:46" s="18" customFormat="1" ht="12.75">
      <c r="A50" s="28"/>
      <c r="B50" s="866"/>
      <c r="C50" s="948"/>
      <c r="D50" s="1011"/>
      <c r="E50" s="1011"/>
      <c r="F50" s="745"/>
      <c r="G50" s="17"/>
      <c r="H50" s="19"/>
      <c r="J50" s="56"/>
      <c r="K50" s="127"/>
      <c r="L50" s="127"/>
      <c r="M50" s="384"/>
      <c r="N50" s="17"/>
      <c r="O50" s="19"/>
      <c r="Q50" s="56"/>
      <c r="R50" s="127"/>
      <c r="S50" s="127"/>
      <c r="T50" s="384"/>
      <c r="U50" s="37"/>
      <c r="V50" s="19"/>
      <c r="W50" s="19"/>
      <c r="X50" s="56"/>
      <c r="Y50" s="127"/>
      <c r="Z50" s="384"/>
      <c r="AA50" s="17"/>
      <c r="AB50" s="19"/>
      <c r="AC50" s="19"/>
      <c r="AD50" s="56"/>
      <c r="AE50" s="127"/>
      <c r="AF50" s="597"/>
      <c r="AG50" s="21"/>
      <c r="AH50" s="21"/>
      <c r="AI50" s="19"/>
      <c r="AJ50" s="51"/>
      <c r="AK50" s="127"/>
      <c r="AL50" s="605"/>
      <c r="AM50" s="17"/>
      <c r="AN50" s="19"/>
      <c r="AO50" s="19"/>
      <c r="AP50" s="199"/>
      <c r="AQ50" s="51"/>
      <c r="AR50" s="51"/>
      <c r="AS50" s="64"/>
      <c r="AT50" s="20"/>
    </row>
    <row r="51" spans="1:46" s="3" customFormat="1" ht="12.75">
      <c r="A51" s="28"/>
      <c r="B51" s="395">
        <v>13</v>
      </c>
      <c r="C51" s="601" t="s">
        <v>115</v>
      </c>
      <c r="D51" s="1010"/>
      <c r="E51" s="1010"/>
      <c r="F51" s="117"/>
      <c r="G51" s="10"/>
      <c r="H51" s="11"/>
      <c r="I51" s="6"/>
      <c r="J51" s="53"/>
      <c r="K51" s="126"/>
      <c r="L51" s="126"/>
      <c r="M51" s="31"/>
      <c r="N51" s="10"/>
      <c r="O51" s="11"/>
      <c r="P51" s="6"/>
      <c r="Q51" s="53"/>
      <c r="R51" s="126" t="s">
        <v>115</v>
      </c>
      <c r="S51" s="126"/>
      <c r="T51" s="31" t="s">
        <v>372</v>
      </c>
      <c r="U51" s="36"/>
      <c r="V51" s="11"/>
      <c r="W51" s="11"/>
      <c r="X51" s="59"/>
      <c r="Y51" s="126"/>
      <c r="Z51" s="31"/>
      <c r="AA51" s="10"/>
      <c r="AB51" s="11"/>
      <c r="AC51" s="11"/>
      <c r="AD51" s="53"/>
      <c r="AE51" s="126"/>
      <c r="AF51" s="255"/>
      <c r="AG51" s="13"/>
      <c r="AH51" s="13"/>
      <c r="AI51" s="11"/>
      <c r="AJ51" s="50"/>
      <c r="AK51" s="126"/>
      <c r="AL51" s="787"/>
      <c r="AM51" s="10"/>
      <c r="AN51" s="11"/>
      <c r="AO51" s="11"/>
      <c r="AP51" s="74"/>
      <c r="AQ51" s="50"/>
      <c r="AR51" s="50"/>
      <c r="AS51" s="63"/>
      <c r="AT51" s="12"/>
    </row>
    <row r="52" spans="1:46" s="3" customFormat="1" ht="12.75">
      <c r="A52" s="28"/>
      <c r="B52" s="395"/>
      <c r="C52" s="601"/>
      <c r="D52" s="1010"/>
      <c r="E52" s="1010"/>
      <c r="F52" s="117"/>
      <c r="G52" s="10"/>
      <c r="H52" s="11"/>
      <c r="I52" s="6"/>
      <c r="J52" s="53"/>
      <c r="K52" s="126"/>
      <c r="L52" s="126"/>
      <c r="M52" s="31"/>
      <c r="N52" s="10"/>
      <c r="O52" s="11"/>
      <c r="P52" s="6"/>
      <c r="Q52" s="53"/>
      <c r="R52" s="126"/>
      <c r="S52" s="126"/>
      <c r="T52" s="31"/>
      <c r="U52" s="36"/>
      <c r="V52" s="11"/>
      <c r="W52" s="11"/>
      <c r="X52" s="53"/>
      <c r="Y52" s="126"/>
      <c r="Z52" s="31"/>
      <c r="AA52" s="10"/>
      <c r="AB52" s="11"/>
      <c r="AC52" s="11"/>
      <c r="AD52" s="53"/>
      <c r="AE52" s="126"/>
      <c r="AF52" s="255"/>
      <c r="AG52" s="13"/>
      <c r="AH52" s="13"/>
      <c r="AI52" s="11"/>
      <c r="AJ52" s="50"/>
      <c r="AK52" s="126"/>
      <c r="AL52" s="787"/>
      <c r="AM52" s="10"/>
      <c r="AN52" s="11"/>
      <c r="AO52" s="11"/>
      <c r="AP52" s="74"/>
      <c r="AQ52" s="50"/>
      <c r="AR52" s="50"/>
      <c r="AS52" s="63"/>
      <c r="AT52" s="12"/>
    </row>
    <row r="53" spans="1:46" s="18" customFormat="1" ht="12.75">
      <c r="A53" s="28"/>
      <c r="B53" s="866"/>
      <c r="C53" s="948"/>
      <c r="D53" s="1011"/>
      <c r="E53" s="1011"/>
      <c r="F53" s="745"/>
      <c r="G53" s="17"/>
      <c r="H53" s="19"/>
      <c r="J53" s="56"/>
      <c r="K53" s="127"/>
      <c r="L53" s="127"/>
      <c r="M53" s="384"/>
      <c r="N53" s="17"/>
      <c r="O53" s="19"/>
      <c r="Q53" s="56"/>
      <c r="R53" s="127"/>
      <c r="S53" s="127"/>
      <c r="T53" s="384"/>
      <c r="U53" s="35"/>
      <c r="W53" s="19"/>
      <c r="X53" s="56"/>
      <c r="Y53" s="127"/>
      <c r="Z53" s="384"/>
      <c r="AA53" s="17"/>
      <c r="AB53" s="19"/>
      <c r="AC53" s="19"/>
      <c r="AD53" s="56"/>
      <c r="AE53" s="127"/>
      <c r="AF53" s="597"/>
      <c r="AG53" s="21"/>
      <c r="AH53" s="21"/>
      <c r="AI53" s="19"/>
      <c r="AJ53" s="51"/>
      <c r="AK53" s="127"/>
      <c r="AL53" s="605"/>
      <c r="AM53" s="17"/>
      <c r="AN53" s="19"/>
      <c r="AO53" s="19"/>
      <c r="AP53" s="199"/>
      <c r="AQ53" s="51"/>
      <c r="AR53" s="51"/>
      <c r="AS53" s="64"/>
      <c r="AT53" s="20"/>
    </row>
    <row r="54" spans="1:46" s="3" customFormat="1" ht="12.75">
      <c r="A54" s="1279" t="s">
        <v>490</v>
      </c>
      <c r="B54" s="1243">
        <v>14</v>
      </c>
      <c r="C54" s="1251" t="s">
        <v>117</v>
      </c>
      <c r="D54" s="1010" t="s">
        <v>117</v>
      </c>
      <c r="E54" s="1010" t="s">
        <v>486</v>
      </c>
      <c r="F54" s="117" t="s">
        <v>465</v>
      </c>
      <c r="G54" s="10"/>
      <c r="H54" s="11"/>
      <c r="I54" s="6"/>
      <c r="J54" s="53"/>
      <c r="K54" s="126"/>
      <c r="L54" s="126"/>
      <c r="M54" s="31"/>
      <c r="N54" s="10"/>
      <c r="O54" s="11"/>
      <c r="P54" s="6"/>
      <c r="Q54" s="53"/>
      <c r="R54" s="126"/>
      <c r="S54" s="126"/>
      <c r="T54" s="31"/>
      <c r="U54" s="36"/>
      <c r="V54" s="11"/>
      <c r="W54" s="11"/>
      <c r="X54" s="53"/>
      <c r="Y54" s="126" t="s">
        <v>117</v>
      </c>
      <c r="Z54" s="118" t="s">
        <v>478</v>
      </c>
      <c r="AA54" s="1436" t="s">
        <v>542</v>
      </c>
      <c r="AB54" s="395"/>
      <c r="AC54" s="395"/>
      <c r="AD54" s="381"/>
      <c r="AE54" s="126"/>
      <c r="AF54" s="255"/>
      <c r="AG54" s="13"/>
      <c r="AH54" s="13"/>
      <c r="AI54" s="11"/>
      <c r="AJ54" s="53"/>
      <c r="AK54" s="126"/>
      <c r="AL54" s="787"/>
      <c r="AM54" s="10"/>
      <c r="AN54" s="11"/>
      <c r="AO54" s="11"/>
      <c r="AP54" s="74"/>
      <c r="AQ54" s="50"/>
      <c r="AR54" s="50"/>
      <c r="AS54" s="63"/>
      <c r="AT54" s="12"/>
    </row>
    <row r="55" spans="1:46" s="3" customFormat="1" ht="12.75">
      <c r="A55" s="28"/>
      <c r="B55" s="395"/>
      <c r="C55" s="381"/>
      <c r="D55" s="1010"/>
      <c r="E55" s="1010"/>
      <c r="F55" s="117" t="s">
        <v>242</v>
      </c>
      <c r="G55" s="10"/>
      <c r="H55" s="11"/>
      <c r="I55" s="6"/>
      <c r="J55" s="53"/>
      <c r="K55" s="126"/>
      <c r="L55" s="126"/>
      <c r="M55" s="31"/>
      <c r="N55" s="10"/>
      <c r="O55" s="11"/>
      <c r="P55" s="6"/>
      <c r="Q55" s="53"/>
      <c r="R55" s="126"/>
      <c r="S55" s="126"/>
      <c r="T55" s="31"/>
      <c r="U55" s="36"/>
      <c r="V55" s="11"/>
      <c r="W55" s="11"/>
      <c r="X55" s="53"/>
      <c r="Y55" s="126"/>
      <c r="Z55" s="31"/>
      <c r="AA55" s="1436" t="s">
        <v>575</v>
      </c>
      <c r="AB55" s="395"/>
      <c r="AC55" s="395"/>
      <c r="AD55" s="381"/>
      <c r="AE55" s="126"/>
      <c r="AF55" s="255"/>
      <c r="AG55" s="13"/>
      <c r="AH55" s="13"/>
      <c r="AI55" s="11"/>
      <c r="AJ55" s="53"/>
      <c r="AK55" s="126"/>
      <c r="AL55" s="787"/>
      <c r="AM55" s="10"/>
      <c r="AN55" s="11"/>
      <c r="AO55" s="11"/>
      <c r="AP55" s="74"/>
      <c r="AQ55" s="50"/>
      <c r="AR55" s="50"/>
      <c r="AS55" s="63"/>
      <c r="AT55" s="12"/>
    </row>
    <row r="56" spans="1:46" s="3" customFormat="1" ht="12.75">
      <c r="A56" s="28"/>
      <c r="B56" s="395"/>
      <c r="C56" s="381"/>
      <c r="D56" s="1010"/>
      <c r="E56" s="1010"/>
      <c r="F56" s="117"/>
      <c r="G56" s="10"/>
      <c r="H56" s="11"/>
      <c r="I56" s="6"/>
      <c r="J56" s="53"/>
      <c r="K56" s="126"/>
      <c r="L56" s="126"/>
      <c r="M56" s="31"/>
      <c r="N56" s="10"/>
      <c r="O56" s="11"/>
      <c r="P56" s="6"/>
      <c r="Q56" s="53"/>
      <c r="R56" s="126"/>
      <c r="S56" s="126"/>
      <c r="T56" s="31"/>
      <c r="U56" s="36"/>
      <c r="V56" s="11"/>
      <c r="W56" s="11"/>
      <c r="X56" s="53"/>
      <c r="Y56" s="126"/>
      <c r="Z56" s="31"/>
      <c r="AA56" s="1436" t="s">
        <v>576</v>
      </c>
      <c r="AB56" s="395"/>
      <c r="AC56" s="395"/>
      <c r="AD56" s="381"/>
      <c r="AE56" s="126"/>
      <c r="AF56" s="255"/>
      <c r="AG56" s="13"/>
      <c r="AH56" s="13"/>
      <c r="AI56" s="11"/>
      <c r="AJ56" s="53"/>
      <c r="AK56" s="126"/>
      <c r="AL56" s="787"/>
      <c r="AM56" s="10"/>
      <c r="AN56" s="11"/>
      <c r="AO56" s="11"/>
      <c r="AP56" s="74"/>
      <c r="AQ56" s="50"/>
      <c r="AR56" s="50"/>
      <c r="AS56" s="63"/>
      <c r="AT56" s="12"/>
    </row>
    <row r="57" spans="1:46" s="3" customFormat="1" ht="12.75">
      <c r="A57" s="28"/>
      <c r="B57" s="866"/>
      <c r="C57" s="867"/>
      <c r="D57" s="1011"/>
      <c r="E57" s="1011"/>
      <c r="F57" s="745"/>
      <c r="G57" s="17"/>
      <c r="H57" s="19"/>
      <c r="I57" s="18"/>
      <c r="J57" s="56"/>
      <c r="K57" s="127"/>
      <c r="L57" s="127"/>
      <c r="M57" s="31"/>
      <c r="N57" s="17"/>
      <c r="O57" s="19"/>
      <c r="P57" s="18"/>
      <c r="Q57" s="56"/>
      <c r="R57" s="127"/>
      <c r="S57" s="127"/>
      <c r="T57" s="384"/>
      <c r="U57" s="37"/>
      <c r="V57" s="19"/>
      <c r="W57" s="19"/>
      <c r="X57" s="56"/>
      <c r="Y57" s="127"/>
      <c r="Z57" s="384"/>
      <c r="AA57" s="1437" t="s">
        <v>165</v>
      </c>
      <c r="AB57" s="866" t="s">
        <v>385</v>
      </c>
      <c r="AC57" s="866">
        <v>14</v>
      </c>
      <c r="AD57" s="1751">
        <v>110</v>
      </c>
      <c r="AE57" s="127"/>
      <c r="AF57" s="597"/>
      <c r="AG57" s="21"/>
      <c r="AH57" s="21"/>
      <c r="AI57" s="19"/>
      <c r="AJ57" s="56"/>
      <c r="AK57" s="127"/>
      <c r="AL57" s="605"/>
      <c r="AM57" s="17"/>
      <c r="AN57" s="19"/>
      <c r="AO57" s="19"/>
      <c r="AP57" s="199"/>
      <c r="AQ57" s="51"/>
      <c r="AR57" s="51"/>
      <c r="AS57" s="64"/>
      <c r="AT57" s="20"/>
    </row>
    <row r="58" spans="1:46" s="3" customFormat="1" ht="12.75">
      <c r="A58" s="959"/>
      <c r="B58" s="395">
        <v>15</v>
      </c>
      <c r="C58" s="381" t="s">
        <v>119</v>
      </c>
      <c r="D58" s="1010"/>
      <c r="E58" s="1010"/>
      <c r="F58" s="117"/>
      <c r="G58" s="10"/>
      <c r="H58" s="11"/>
      <c r="I58" s="6"/>
      <c r="J58" s="53"/>
      <c r="K58" s="126" t="s">
        <v>119</v>
      </c>
      <c r="L58" s="126"/>
      <c r="M58" s="951" t="s">
        <v>432</v>
      </c>
      <c r="N58" s="40"/>
      <c r="O58" s="11"/>
      <c r="P58" s="11"/>
      <c r="Q58" s="53"/>
      <c r="R58" s="126" t="s">
        <v>119</v>
      </c>
      <c r="S58" s="126"/>
      <c r="T58" s="31" t="s">
        <v>295</v>
      </c>
      <c r="U58" s="36" t="s">
        <v>272</v>
      </c>
      <c r="V58" s="11"/>
      <c r="W58" s="11"/>
      <c r="X58" s="59"/>
      <c r="Y58" s="126"/>
      <c r="Z58" s="31"/>
      <c r="AA58" s="36"/>
      <c r="AB58" s="11"/>
      <c r="AC58" s="11"/>
      <c r="AD58" s="97"/>
      <c r="AE58" s="126"/>
      <c r="AF58" s="255"/>
      <c r="AG58" s="13"/>
      <c r="AH58" s="13"/>
      <c r="AI58" s="11"/>
      <c r="AJ58" s="50"/>
      <c r="AK58" s="126" t="s">
        <v>119</v>
      </c>
      <c r="AL58" s="388" t="s">
        <v>219</v>
      </c>
      <c r="AM58" s="10"/>
      <c r="AN58" s="11"/>
      <c r="AO58" s="11"/>
      <c r="AP58" s="68"/>
      <c r="AQ58" s="50"/>
      <c r="AR58" s="50"/>
      <c r="AS58" s="63"/>
      <c r="AT58" s="12"/>
    </row>
    <row r="59" spans="1:46" s="3" customFormat="1" ht="12.75">
      <c r="A59" s="959"/>
      <c r="B59" s="395"/>
      <c r="C59" s="381"/>
      <c r="D59" s="1010"/>
      <c r="E59" s="1010"/>
      <c r="F59" s="117"/>
      <c r="G59" s="10"/>
      <c r="H59" s="11"/>
      <c r="I59" s="6"/>
      <c r="J59" s="53"/>
      <c r="K59" s="126"/>
      <c r="L59" s="126"/>
      <c r="M59" s="388"/>
      <c r="N59" s="40"/>
      <c r="O59" s="11"/>
      <c r="P59" s="11"/>
      <c r="Q59" s="53"/>
      <c r="R59" s="126"/>
      <c r="S59" s="126"/>
      <c r="T59" s="31"/>
      <c r="U59" s="36" t="s">
        <v>273</v>
      </c>
      <c r="V59" s="11"/>
      <c r="W59" s="11"/>
      <c r="X59" s="53"/>
      <c r="Y59" s="126"/>
      <c r="Z59" s="31"/>
      <c r="AA59" s="36"/>
      <c r="AB59" s="11"/>
      <c r="AC59" s="11"/>
      <c r="AD59" s="53"/>
      <c r="AE59" s="126"/>
      <c r="AF59" s="255"/>
      <c r="AG59" s="13"/>
      <c r="AH59" s="13"/>
      <c r="AI59" s="11"/>
      <c r="AJ59" s="50"/>
      <c r="AK59" s="126"/>
      <c r="AL59" s="388"/>
      <c r="AM59" s="10"/>
      <c r="AN59" s="11"/>
      <c r="AO59" s="11"/>
      <c r="AP59" s="68"/>
      <c r="AQ59" s="50"/>
      <c r="AR59" s="50"/>
      <c r="AS59" s="63"/>
      <c r="AT59" s="12"/>
    </row>
    <row r="60" spans="1:46" s="3" customFormat="1" ht="12.75">
      <c r="A60" s="28"/>
      <c r="B60" s="395"/>
      <c r="C60" s="381"/>
      <c r="D60" s="1010"/>
      <c r="E60" s="1010"/>
      <c r="F60" s="117"/>
      <c r="G60" s="10"/>
      <c r="H60" s="11"/>
      <c r="I60" s="6"/>
      <c r="J60" s="53"/>
      <c r="K60" s="126"/>
      <c r="L60" s="126"/>
      <c r="M60" s="388"/>
      <c r="N60" s="40"/>
      <c r="O60" s="11"/>
      <c r="P60" s="11"/>
      <c r="Q60" s="53"/>
      <c r="R60" s="126"/>
      <c r="S60" s="126"/>
      <c r="T60" s="31"/>
      <c r="U60" s="853"/>
      <c r="V60" s="648"/>
      <c r="W60" s="648"/>
      <c r="X60" s="854"/>
      <c r="Y60" s="126"/>
      <c r="Z60" s="31"/>
      <c r="AA60" s="36"/>
      <c r="AB60" s="11"/>
      <c r="AC60" s="11"/>
      <c r="AD60" s="59"/>
      <c r="AE60" s="130"/>
      <c r="AF60" s="255"/>
      <c r="AG60" s="13"/>
      <c r="AH60" s="13"/>
      <c r="AI60" s="11"/>
      <c r="AJ60" s="50"/>
      <c r="AK60" s="126"/>
      <c r="AL60" s="388"/>
      <c r="AM60" s="10"/>
      <c r="AN60" s="11"/>
      <c r="AO60" s="11"/>
      <c r="AP60" s="68"/>
      <c r="AQ60" s="50"/>
      <c r="AR60" s="50"/>
      <c r="AS60" s="63"/>
      <c r="AT60" s="12"/>
    </row>
    <row r="61" spans="1:46" s="3" customFormat="1" ht="12.75">
      <c r="A61" s="28"/>
      <c r="B61" s="866"/>
      <c r="C61" s="867"/>
      <c r="D61" s="1011"/>
      <c r="E61" s="1011"/>
      <c r="F61" s="117"/>
      <c r="G61" s="17"/>
      <c r="H61" s="19"/>
      <c r="I61" s="18"/>
      <c r="J61" s="56"/>
      <c r="K61" s="127"/>
      <c r="L61" s="127"/>
      <c r="M61" s="389"/>
      <c r="N61" s="1060"/>
      <c r="O61" s="288"/>
      <c r="P61" s="290"/>
      <c r="Q61" s="289"/>
      <c r="R61" s="127"/>
      <c r="S61" s="127"/>
      <c r="T61" s="384"/>
      <c r="U61" s="889"/>
      <c r="V61" s="815"/>
      <c r="W61" s="815"/>
      <c r="X61" s="816"/>
      <c r="Y61" s="127"/>
      <c r="Z61" s="384"/>
      <c r="AA61" s="17"/>
      <c r="AB61" s="19"/>
      <c r="AC61" s="19"/>
      <c r="AD61" s="56"/>
      <c r="AE61" s="127"/>
      <c r="AF61" s="597"/>
      <c r="AG61" s="21"/>
      <c r="AH61" s="21"/>
      <c r="AI61" s="19"/>
      <c r="AJ61" s="51"/>
      <c r="AK61" s="127"/>
      <c r="AL61" s="389"/>
      <c r="AM61" s="30"/>
      <c r="AN61" s="19"/>
      <c r="AO61" s="19"/>
      <c r="AP61" s="199"/>
      <c r="AQ61" s="51"/>
      <c r="AR61" s="51"/>
      <c r="AS61" s="64"/>
      <c r="AT61" s="20"/>
    </row>
    <row r="62" spans="1:46" s="3" customFormat="1" ht="12.75">
      <c r="A62" s="28"/>
      <c r="B62" s="395">
        <v>16</v>
      </c>
      <c r="C62" s="381" t="s">
        <v>123</v>
      </c>
      <c r="D62" s="1010" t="s">
        <v>123</v>
      </c>
      <c r="E62" s="1010"/>
      <c r="F62" s="951" t="s">
        <v>124</v>
      </c>
      <c r="G62" s="1271"/>
      <c r="H62" s="648"/>
      <c r="I62" s="649"/>
      <c r="J62" s="1079"/>
      <c r="K62" s="126"/>
      <c r="L62" s="126"/>
      <c r="M62" s="31"/>
      <c r="N62" s="36"/>
      <c r="O62" s="11"/>
      <c r="P62" s="11"/>
      <c r="Q62" s="53"/>
      <c r="R62" s="126"/>
      <c r="S62" s="126"/>
      <c r="T62" s="31"/>
      <c r="U62" s="32"/>
      <c r="V62" s="6"/>
      <c r="W62" s="11"/>
      <c r="X62" s="53"/>
      <c r="Y62" s="126"/>
      <c r="Z62" s="31"/>
      <c r="AA62" s="10"/>
      <c r="AB62" s="11"/>
      <c r="AC62" s="11"/>
      <c r="AD62" s="97"/>
      <c r="AE62" s="126"/>
      <c r="AF62" s="255"/>
      <c r="AG62" s="13"/>
      <c r="AH62" s="13"/>
      <c r="AI62" s="11"/>
      <c r="AJ62" s="50"/>
      <c r="AK62" s="126" t="s">
        <v>123</v>
      </c>
      <c r="AL62" s="787" t="s">
        <v>125</v>
      </c>
      <c r="AM62" s="10" t="s">
        <v>151</v>
      </c>
      <c r="AN62" s="11"/>
      <c r="AO62" s="11"/>
      <c r="AP62" s="74"/>
      <c r="AQ62" s="50"/>
      <c r="AR62" s="50"/>
      <c r="AS62" s="63"/>
      <c r="AT62" s="12"/>
    </row>
    <row r="63" spans="1:46" s="3" customFormat="1" ht="12.75">
      <c r="A63" s="28"/>
      <c r="B63" s="395"/>
      <c r="C63" s="381"/>
      <c r="D63" s="1010"/>
      <c r="E63" s="1010"/>
      <c r="F63" s="888"/>
      <c r="G63" s="1271"/>
      <c r="H63" s="648"/>
      <c r="I63" s="649"/>
      <c r="J63" s="1079"/>
      <c r="K63" s="126"/>
      <c r="L63" s="126"/>
      <c r="M63" s="31"/>
      <c r="N63" s="36"/>
      <c r="O63" s="11"/>
      <c r="P63" s="6"/>
      <c r="Q63" s="53"/>
      <c r="R63" s="126"/>
      <c r="S63" s="126"/>
      <c r="T63" s="31"/>
      <c r="U63" s="32"/>
      <c r="V63" s="6"/>
      <c r="W63" s="11"/>
      <c r="X63" s="53"/>
      <c r="Y63" s="126"/>
      <c r="Z63" s="31"/>
      <c r="AA63" s="10"/>
      <c r="AB63" s="11"/>
      <c r="AC63" s="11"/>
      <c r="AD63" s="53"/>
      <c r="AE63" s="126"/>
      <c r="AF63" s="255"/>
      <c r="AG63" s="13"/>
      <c r="AH63" s="13"/>
      <c r="AI63" s="11"/>
      <c r="AJ63" s="50"/>
      <c r="AK63" s="126"/>
      <c r="AL63" s="787"/>
      <c r="AM63" s="10" t="s">
        <v>122</v>
      </c>
      <c r="AN63" s="11" t="s">
        <v>385</v>
      </c>
      <c r="AO63" s="11">
        <v>16</v>
      </c>
      <c r="AP63" s="68" t="s">
        <v>315</v>
      </c>
      <c r="AQ63" s="50"/>
      <c r="AR63" s="50"/>
      <c r="AS63" s="63"/>
      <c r="AT63" s="12"/>
    </row>
    <row r="64" spans="1:46" s="3" customFormat="1" ht="13.5" thickBot="1">
      <c r="A64" s="28"/>
      <c r="B64" s="907"/>
      <c r="C64" s="908"/>
      <c r="D64" s="1014"/>
      <c r="E64" s="1014"/>
      <c r="F64" s="1151"/>
      <c r="G64" s="1061"/>
      <c r="H64" s="653"/>
      <c r="I64" s="654"/>
      <c r="J64" s="655"/>
      <c r="K64" s="135"/>
      <c r="L64" s="128"/>
      <c r="M64" s="385"/>
      <c r="N64" s="78"/>
      <c r="O64" s="79"/>
      <c r="P64" s="77"/>
      <c r="Q64" s="76"/>
      <c r="R64" s="128"/>
      <c r="S64" s="128"/>
      <c r="T64" s="385"/>
      <c r="U64" s="86"/>
      <c r="V64" s="79"/>
      <c r="W64" s="79"/>
      <c r="X64" s="76"/>
      <c r="Y64" s="128"/>
      <c r="Z64" s="385"/>
      <c r="AA64" s="78"/>
      <c r="AB64" s="79"/>
      <c r="AC64" s="79"/>
      <c r="AD64" s="76"/>
      <c r="AE64" s="128"/>
      <c r="AF64" s="598"/>
      <c r="AG64" s="81"/>
      <c r="AH64" s="81"/>
      <c r="AI64" s="79"/>
      <c r="AJ64" s="80"/>
      <c r="AK64" s="128"/>
      <c r="AL64" s="606"/>
      <c r="AM64" s="78"/>
      <c r="AN64" s="79"/>
      <c r="AO64" s="79"/>
      <c r="AP64" s="200"/>
      <c r="AQ64" s="80"/>
      <c r="AR64" s="80"/>
      <c r="AS64" s="83"/>
      <c r="AT64" s="84"/>
    </row>
    <row r="65" spans="1:46" s="3" customFormat="1" ht="13.5" thickTop="1">
      <c r="A65" s="911" t="s">
        <v>548</v>
      </c>
      <c r="B65" s="1250">
        <v>17</v>
      </c>
      <c r="C65" s="1251" t="s">
        <v>126</v>
      </c>
      <c r="D65" s="1010"/>
      <c r="E65" s="1010"/>
      <c r="F65" s="117"/>
      <c r="G65" s="10"/>
      <c r="H65" s="11"/>
      <c r="I65" s="6"/>
      <c r="J65" s="53"/>
      <c r="K65" s="126"/>
      <c r="L65" s="126"/>
      <c r="M65" s="31"/>
      <c r="N65" s="10"/>
      <c r="O65" s="11"/>
      <c r="P65" s="11"/>
      <c r="Q65" s="50"/>
      <c r="R65" s="126" t="s">
        <v>126</v>
      </c>
      <c r="S65" s="126"/>
      <c r="T65" s="117" t="s">
        <v>294</v>
      </c>
      <c r="U65" s="10"/>
      <c r="V65" s="6"/>
      <c r="W65" s="11"/>
      <c r="X65" s="53"/>
      <c r="Y65" s="126"/>
      <c r="Z65" s="31"/>
      <c r="AA65" s="10"/>
      <c r="AB65" s="11"/>
      <c r="AC65" s="11"/>
      <c r="AD65" s="53"/>
      <c r="AE65" s="126"/>
      <c r="AF65" s="255"/>
      <c r="AG65" s="13"/>
      <c r="AH65" s="13"/>
      <c r="AI65" s="11"/>
      <c r="AJ65" s="50"/>
      <c r="AK65" s="126"/>
      <c r="AL65" s="1798"/>
      <c r="AM65" s="246"/>
      <c r="AN65" s="235"/>
      <c r="AO65" s="235"/>
      <c r="AP65" s="248"/>
      <c r="AQ65" s="50"/>
      <c r="AR65" s="50"/>
      <c r="AS65" s="63"/>
      <c r="AT65" s="12"/>
    </row>
    <row r="66" spans="1:46" s="3" customFormat="1" ht="12.75">
      <c r="A66" s="8" t="s">
        <v>327</v>
      </c>
      <c r="B66" s="603"/>
      <c r="C66" s="381"/>
      <c r="D66" s="1010"/>
      <c r="E66" s="1010"/>
      <c r="F66" s="117"/>
      <c r="G66" s="10"/>
      <c r="H66" s="11"/>
      <c r="I66" s="6"/>
      <c r="J66" s="53"/>
      <c r="K66" s="126"/>
      <c r="L66" s="126"/>
      <c r="M66" s="31"/>
      <c r="N66" s="10"/>
      <c r="O66" s="11"/>
      <c r="P66" s="11"/>
      <c r="Q66" s="50"/>
      <c r="R66" s="126"/>
      <c r="S66" s="126"/>
      <c r="T66" s="31"/>
      <c r="U66" s="10"/>
      <c r="V66" s="6"/>
      <c r="W66" s="11"/>
      <c r="X66" s="53"/>
      <c r="Y66" s="126"/>
      <c r="Z66" s="31"/>
      <c r="AA66" s="10"/>
      <c r="AB66" s="11"/>
      <c r="AC66" s="11"/>
      <c r="AD66" s="53"/>
      <c r="AE66" s="126"/>
      <c r="AF66" s="255"/>
      <c r="AG66" s="13"/>
      <c r="AH66" s="13"/>
      <c r="AI66" s="11"/>
      <c r="AJ66" s="50"/>
      <c r="AK66" s="126"/>
      <c r="AL66" s="787"/>
      <c r="AM66" s="10"/>
      <c r="AN66" s="11"/>
      <c r="AO66" s="11"/>
      <c r="AP66" s="74"/>
      <c r="AQ66" s="50"/>
      <c r="AR66" s="50"/>
      <c r="AS66" s="63"/>
      <c r="AT66" s="12"/>
    </row>
    <row r="67" spans="1:46" s="3" customFormat="1" ht="12.75">
      <c r="A67" s="8"/>
      <c r="B67" s="1214"/>
      <c r="C67" s="867"/>
      <c r="D67" s="1011"/>
      <c r="E67" s="1011"/>
      <c r="F67" s="745"/>
      <c r="G67" s="17"/>
      <c r="H67" s="19"/>
      <c r="I67" s="19"/>
      <c r="J67" s="51"/>
      <c r="K67" s="127"/>
      <c r="L67" s="127"/>
      <c r="M67" s="384"/>
      <c r="N67" s="17"/>
      <c r="O67" s="19"/>
      <c r="P67" s="19"/>
      <c r="Q67" s="51"/>
      <c r="R67" s="127"/>
      <c r="S67" s="127"/>
      <c r="T67" s="384"/>
      <c r="U67" s="17"/>
      <c r="V67" s="18"/>
      <c r="W67" s="19"/>
      <c r="X67" s="56"/>
      <c r="Y67" s="127"/>
      <c r="Z67" s="384"/>
      <c r="AA67" s="17"/>
      <c r="AB67" s="19"/>
      <c r="AC67" s="19"/>
      <c r="AD67" s="56"/>
      <c r="AE67" s="127"/>
      <c r="AF67" s="597"/>
      <c r="AG67" s="21"/>
      <c r="AH67" s="21"/>
      <c r="AI67" s="19"/>
      <c r="AJ67" s="51"/>
      <c r="AK67" s="127"/>
      <c r="AL67" s="605"/>
      <c r="AM67" s="17"/>
      <c r="AN67" s="19"/>
      <c r="AO67" s="19"/>
      <c r="AP67" s="199"/>
      <c r="AQ67" s="51"/>
      <c r="AR67" s="51"/>
      <c r="AS67" s="51"/>
      <c r="AT67" s="20"/>
    </row>
    <row r="68" spans="1:46" s="3" customFormat="1" ht="12.75">
      <c r="A68" s="8"/>
      <c r="B68" s="602">
        <v>18</v>
      </c>
      <c r="C68" s="381" t="s">
        <v>109</v>
      </c>
      <c r="D68" s="1010"/>
      <c r="E68" s="1010"/>
      <c r="F68" s="117"/>
      <c r="G68" s="159"/>
      <c r="H68" s="285"/>
      <c r="I68" s="284"/>
      <c r="J68" s="286"/>
      <c r="K68" s="292" t="s">
        <v>109</v>
      </c>
      <c r="L68" s="292"/>
      <c r="M68" s="117" t="s">
        <v>432</v>
      </c>
      <c r="N68" s="10"/>
      <c r="O68" s="11"/>
      <c r="P68" s="11"/>
      <c r="Q68" s="50"/>
      <c r="R68" s="126"/>
      <c r="S68" s="126"/>
      <c r="T68" s="117"/>
      <c r="U68" s="641"/>
      <c r="V68" s="617"/>
      <c r="W68" s="617"/>
      <c r="X68" s="624"/>
      <c r="Y68" s="126"/>
      <c r="Z68" s="31"/>
      <c r="AA68" s="10"/>
      <c r="AB68" s="11"/>
      <c r="AC68" s="11"/>
      <c r="AD68" s="53"/>
      <c r="AE68" s="126"/>
      <c r="AF68" s="255"/>
      <c r="AG68" s="13"/>
      <c r="AH68" s="13"/>
      <c r="AI68" s="11"/>
      <c r="AJ68" s="50"/>
      <c r="AK68" s="126"/>
      <c r="AL68" s="787"/>
      <c r="AM68" s="10"/>
      <c r="AN68" s="11"/>
      <c r="AO68" s="11"/>
      <c r="AP68" s="74"/>
      <c r="AQ68" s="50"/>
      <c r="AR68" s="50"/>
      <c r="AS68" s="50"/>
      <c r="AT68" s="12"/>
    </row>
    <row r="69" spans="1:46" s="3" customFormat="1" ht="12.75">
      <c r="A69" s="8"/>
      <c r="B69" s="603"/>
      <c r="C69" s="381"/>
      <c r="D69" s="1010"/>
      <c r="E69" s="1010"/>
      <c r="F69" s="117"/>
      <c r="G69" s="159"/>
      <c r="H69" s="285"/>
      <c r="I69" s="284"/>
      <c r="J69" s="286"/>
      <c r="K69" s="126"/>
      <c r="L69" s="126"/>
      <c r="M69" s="31"/>
      <c r="N69" s="10"/>
      <c r="O69" s="11"/>
      <c r="P69" s="11"/>
      <c r="Q69" s="50"/>
      <c r="R69" s="126"/>
      <c r="S69" s="126"/>
      <c r="T69" s="31"/>
      <c r="U69" s="641"/>
      <c r="V69" s="617"/>
      <c r="W69" s="617"/>
      <c r="X69" s="619"/>
      <c r="Y69" s="126"/>
      <c r="Z69" s="31"/>
      <c r="AA69" s="10"/>
      <c r="AB69" s="11"/>
      <c r="AC69" s="11"/>
      <c r="AD69" s="53"/>
      <c r="AE69" s="126"/>
      <c r="AF69" s="255"/>
      <c r="AG69" s="13"/>
      <c r="AH69" s="13"/>
      <c r="AI69" s="11"/>
      <c r="AJ69" s="50"/>
      <c r="AK69" s="126"/>
      <c r="AL69" s="787"/>
      <c r="AM69" s="10"/>
      <c r="AN69" s="11"/>
      <c r="AO69" s="11"/>
      <c r="AP69" s="74"/>
      <c r="AQ69" s="50"/>
      <c r="AR69" s="50"/>
      <c r="AS69" s="50"/>
      <c r="AT69" s="12"/>
    </row>
    <row r="70" spans="1:46" s="3" customFormat="1" ht="12.75">
      <c r="A70" s="8"/>
      <c r="B70" s="603"/>
      <c r="C70" s="381"/>
      <c r="D70" s="1010"/>
      <c r="E70" s="1010"/>
      <c r="F70" s="117"/>
      <c r="G70" s="10"/>
      <c r="H70" s="11"/>
      <c r="I70" s="6"/>
      <c r="J70" s="53"/>
      <c r="K70" s="126"/>
      <c r="L70" s="126"/>
      <c r="M70" s="31"/>
      <c r="N70" s="10"/>
      <c r="O70" s="11"/>
      <c r="P70" s="11"/>
      <c r="Q70" s="50"/>
      <c r="R70" s="126"/>
      <c r="S70" s="126"/>
      <c r="T70" s="31"/>
      <c r="U70" s="612"/>
      <c r="V70" s="614"/>
      <c r="W70" s="613"/>
      <c r="X70" s="615"/>
      <c r="Y70" s="126"/>
      <c r="Z70" s="31"/>
      <c r="AA70" s="10"/>
      <c r="AB70" s="11"/>
      <c r="AC70" s="11"/>
      <c r="AD70" s="53"/>
      <c r="AE70" s="126"/>
      <c r="AF70" s="255"/>
      <c r="AG70" s="13"/>
      <c r="AH70" s="13"/>
      <c r="AI70" s="11"/>
      <c r="AJ70" s="50"/>
      <c r="AK70" s="126"/>
      <c r="AL70" s="787"/>
      <c r="AM70" s="10"/>
      <c r="AN70" s="11"/>
      <c r="AO70" s="11"/>
      <c r="AP70" s="74"/>
      <c r="AQ70" s="50"/>
      <c r="AR70" s="50"/>
      <c r="AS70" s="50"/>
      <c r="AT70" s="12"/>
    </row>
    <row r="71" spans="1:46" s="3" customFormat="1" ht="12.75">
      <c r="A71" s="8"/>
      <c r="B71" s="1214"/>
      <c r="C71" s="867"/>
      <c r="D71" s="1011"/>
      <c r="E71" s="1011"/>
      <c r="F71" s="745"/>
      <c r="G71" s="17"/>
      <c r="H71" s="19"/>
      <c r="I71" s="18"/>
      <c r="J71" s="56"/>
      <c r="K71" s="127"/>
      <c r="L71" s="127"/>
      <c r="M71" s="384"/>
      <c r="N71" s="17"/>
      <c r="O71" s="19"/>
      <c r="P71" s="19"/>
      <c r="Q71" s="51"/>
      <c r="R71" s="127"/>
      <c r="S71" s="127"/>
      <c r="T71" s="384"/>
      <c r="U71" s="630"/>
      <c r="V71" s="632"/>
      <c r="W71" s="631"/>
      <c r="X71" s="633"/>
      <c r="Y71" s="127"/>
      <c r="Z71" s="384"/>
      <c r="AA71" s="17"/>
      <c r="AB71" s="19"/>
      <c r="AC71" s="19"/>
      <c r="AD71" s="56"/>
      <c r="AE71" s="127"/>
      <c r="AF71" s="597"/>
      <c r="AG71" s="21"/>
      <c r="AH71" s="21"/>
      <c r="AI71" s="19"/>
      <c r="AJ71" s="51"/>
      <c r="AK71" s="127"/>
      <c r="AL71" s="605"/>
      <c r="AM71" s="17"/>
      <c r="AN71" s="19"/>
      <c r="AO71" s="19"/>
      <c r="AP71" s="199"/>
      <c r="AQ71" s="51"/>
      <c r="AR71" s="51"/>
      <c r="AS71" s="51"/>
      <c r="AT71" s="20"/>
    </row>
    <row r="72" spans="1:46" s="3" customFormat="1" ht="12.75">
      <c r="A72" s="8"/>
      <c r="B72" s="602">
        <v>19</v>
      </c>
      <c r="C72" s="381" t="s">
        <v>112</v>
      </c>
      <c r="D72" s="1010" t="s">
        <v>112</v>
      </c>
      <c r="E72" s="1010"/>
      <c r="F72" s="117" t="s">
        <v>124</v>
      </c>
      <c r="G72" s="999"/>
      <c r="H72" s="1000"/>
      <c r="I72" s="978"/>
      <c r="J72" s="1002"/>
      <c r="K72" s="126"/>
      <c r="L72" s="126"/>
      <c r="M72" s="31"/>
      <c r="N72" s="10"/>
      <c r="O72" s="11"/>
      <c r="P72" s="11"/>
      <c r="Q72" s="50"/>
      <c r="R72" s="126"/>
      <c r="S72" s="126"/>
      <c r="T72" s="31"/>
      <c r="U72" s="10"/>
      <c r="V72" s="6"/>
      <c r="W72" s="11"/>
      <c r="X72" s="53"/>
      <c r="Y72" s="126"/>
      <c r="Z72" s="31"/>
      <c r="AA72" s="10"/>
      <c r="AB72" s="11"/>
      <c r="AC72" s="11"/>
      <c r="AD72" s="53"/>
      <c r="AE72" s="126"/>
      <c r="AF72" s="255"/>
      <c r="AG72" s="13"/>
      <c r="AH72" s="13"/>
      <c r="AI72" s="11"/>
      <c r="AJ72" s="50"/>
      <c r="AK72" s="126"/>
      <c r="AL72" s="787"/>
      <c r="AM72" s="10"/>
      <c r="AN72" s="11"/>
      <c r="AO72" s="11"/>
      <c r="AP72" s="74"/>
      <c r="AQ72" s="50"/>
      <c r="AR72" s="50"/>
      <c r="AS72" s="50"/>
      <c r="AT72" s="12"/>
    </row>
    <row r="73" spans="1:46" s="3" customFormat="1" ht="12.75">
      <c r="A73" s="8"/>
      <c r="B73" s="603"/>
      <c r="C73" s="381"/>
      <c r="D73" s="1010"/>
      <c r="E73" s="1010"/>
      <c r="F73" s="117"/>
      <c r="G73" s="647"/>
      <c r="H73" s="648"/>
      <c r="I73" s="649"/>
      <c r="J73" s="650"/>
      <c r="K73" s="126"/>
      <c r="L73" s="126"/>
      <c r="M73" s="31"/>
      <c r="N73" s="10"/>
      <c r="O73" s="11"/>
      <c r="P73" s="11"/>
      <c r="Q73" s="50"/>
      <c r="R73" s="126"/>
      <c r="S73" s="126"/>
      <c r="T73" s="31"/>
      <c r="U73" s="10"/>
      <c r="V73" s="6"/>
      <c r="W73" s="11"/>
      <c r="X73" s="53"/>
      <c r="Y73" s="126"/>
      <c r="Z73" s="31"/>
      <c r="AA73" s="10"/>
      <c r="AB73" s="11"/>
      <c r="AC73" s="11"/>
      <c r="AD73" s="53"/>
      <c r="AE73" s="126"/>
      <c r="AF73" s="255"/>
      <c r="AG73" s="13"/>
      <c r="AH73" s="13"/>
      <c r="AI73" s="11"/>
      <c r="AJ73" s="50"/>
      <c r="AK73" s="126"/>
      <c r="AL73" s="787"/>
      <c r="AM73" s="10"/>
      <c r="AN73" s="11"/>
      <c r="AO73" s="11"/>
      <c r="AP73" s="74"/>
      <c r="AQ73" s="50"/>
      <c r="AR73" s="50"/>
      <c r="AS73" s="50"/>
      <c r="AT73" s="12"/>
    </row>
    <row r="74" spans="1:46" s="3" customFormat="1" ht="12.75">
      <c r="A74" s="8"/>
      <c r="B74" s="1214"/>
      <c r="C74" s="867"/>
      <c r="D74" s="1323"/>
      <c r="E74" s="1011"/>
      <c r="F74" s="745"/>
      <c r="G74" s="865"/>
      <c r="H74" s="866"/>
      <c r="I74" s="869"/>
      <c r="J74" s="867"/>
      <c r="K74" s="127"/>
      <c r="L74" s="127"/>
      <c r="M74" s="384"/>
      <c r="N74" s="17"/>
      <c r="O74" s="19"/>
      <c r="P74" s="19"/>
      <c r="Q74" s="51"/>
      <c r="R74" s="127"/>
      <c r="S74" s="127"/>
      <c r="T74" s="384"/>
      <c r="U74" s="17"/>
      <c r="V74" s="18"/>
      <c r="W74" s="19"/>
      <c r="X74" s="56"/>
      <c r="Y74" s="127"/>
      <c r="Z74" s="384"/>
      <c r="AA74" s="17"/>
      <c r="AB74" s="19"/>
      <c r="AC74" s="19"/>
      <c r="AD74" s="56"/>
      <c r="AE74" s="127"/>
      <c r="AF74" s="597"/>
      <c r="AG74" s="21"/>
      <c r="AH74" s="21"/>
      <c r="AI74" s="19"/>
      <c r="AJ74" s="51"/>
      <c r="AK74" s="127"/>
      <c r="AL74" s="605"/>
      <c r="AM74" s="17"/>
      <c r="AN74" s="19"/>
      <c r="AO74" s="19"/>
      <c r="AP74" s="199"/>
      <c r="AQ74" s="51"/>
      <c r="AR74" s="51"/>
      <c r="AS74" s="51"/>
      <c r="AT74" s="20"/>
    </row>
    <row r="75" spans="1:46" s="3" customFormat="1" ht="12.75">
      <c r="A75" s="958"/>
      <c r="B75" s="603">
        <v>20</v>
      </c>
      <c r="C75" s="381" t="s">
        <v>115</v>
      </c>
      <c r="D75" s="1010"/>
      <c r="E75" s="1010"/>
      <c r="F75" s="117"/>
      <c r="G75" s="10"/>
      <c r="H75" s="11"/>
      <c r="I75" s="11"/>
      <c r="J75" s="50"/>
      <c r="K75" s="126"/>
      <c r="L75" s="126"/>
      <c r="M75" s="31"/>
      <c r="N75" s="10"/>
      <c r="O75" s="11"/>
      <c r="P75" s="11"/>
      <c r="Q75" s="50"/>
      <c r="R75" s="126" t="s">
        <v>115</v>
      </c>
      <c r="S75" s="126"/>
      <c r="T75" s="31" t="s">
        <v>371</v>
      </c>
      <c r="U75" s="10"/>
      <c r="V75" s="6"/>
      <c r="W75" s="11"/>
      <c r="X75" s="53"/>
      <c r="Y75" s="126"/>
      <c r="Z75" s="31"/>
      <c r="AA75" s="10"/>
      <c r="AB75" s="11"/>
      <c r="AC75" s="11"/>
      <c r="AD75" s="53"/>
      <c r="AE75" s="126"/>
      <c r="AF75" s="255"/>
      <c r="AG75" s="13"/>
      <c r="AH75" s="13"/>
      <c r="AI75" s="11"/>
      <c r="AJ75" s="50"/>
      <c r="AK75" s="126"/>
      <c r="AL75" s="787"/>
      <c r="AM75" s="10"/>
      <c r="AN75" s="11"/>
      <c r="AO75" s="11"/>
      <c r="AP75" s="74"/>
      <c r="AQ75" s="50"/>
      <c r="AR75" s="50"/>
      <c r="AS75" s="63"/>
      <c r="AT75" s="12"/>
    </row>
    <row r="76" spans="1:46" s="3" customFormat="1" ht="12.75">
      <c r="A76" s="958"/>
      <c r="B76" s="603"/>
      <c r="C76" s="381"/>
      <c r="D76" s="1010"/>
      <c r="E76" s="1010"/>
      <c r="F76" s="117"/>
      <c r="G76" s="10"/>
      <c r="H76" s="11"/>
      <c r="I76" s="11"/>
      <c r="J76" s="50"/>
      <c r="K76" s="126"/>
      <c r="L76" s="126"/>
      <c r="M76" s="31"/>
      <c r="N76" s="10"/>
      <c r="O76" s="11"/>
      <c r="P76" s="11"/>
      <c r="Q76" s="50"/>
      <c r="R76" s="126"/>
      <c r="S76" s="126"/>
      <c r="T76" s="31"/>
      <c r="U76" s="10"/>
      <c r="V76" s="6"/>
      <c r="W76" s="11"/>
      <c r="X76" s="53"/>
      <c r="Y76" s="126"/>
      <c r="Z76" s="31"/>
      <c r="AA76" s="10"/>
      <c r="AB76" s="11"/>
      <c r="AC76" s="11"/>
      <c r="AD76" s="53"/>
      <c r="AE76" s="126"/>
      <c r="AF76" s="255"/>
      <c r="AG76" s="13"/>
      <c r="AH76" s="13"/>
      <c r="AI76" s="11"/>
      <c r="AJ76" s="50"/>
      <c r="AK76" s="126"/>
      <c r="AL76" s="787"/>
      <c r="AM76" s="10"/>
      <c r="AN76" s="11"/>
      <c r="AO76" s="11"/>
      <c r="AP76" s="74"/>
      <c r="AQ76" s="50"/>
      <c r="AR76" s="50"/>
      <c r="AS76" s="63"/>
      <c r="AT76" s="12"/>
    </row>
    <row r="77" spans="1:46" s="3" customFormat="1" ht="12.75">
      <c r="A77" s="958"/>
      <c r="B77" s="1214"/>
      <c r="C77" s="867"/>
      <c r="D77" s="1011"/>
      <c r="E77" s="1011"/>
      <c r="F77" s="745"/>
      <c r="G77" s="17"/>
      <c r="H77" s="19"/>
      <c r="I77" s="19"/>
      <c r="J77" s="51"/>
      <c r="K77" s="127"/>
      <c r="L77" s="127"/>
      <c r="M77" s="384"/>
      <c r="N77" s="17"/>
      <c r="O77" s="19"/>
      <c r="P77" s="19"/>
      <c r="Q77" s="51"/>
      <c r="R77" s="127"/>
      <c r="S77" s="127"/>
      <c r="T77" s="384"/>
      <c r="U77" s="17"/>
      <c r="V77" s="18"/>
      <c r="W77" s="19"/>
      <c r="X77" s="56"/>
      <c r="Y77" s="127"/>
      <c r="Z77" s="384"/>
      <c r="AA77" s="17"/>
      <c r="AB77" s="19"/>
      <c r="AC77" s="19"/>
      <c r="AD77" s="56"/>
      <c r="AE77" s="127"/>
      <c r="AF77" s="597"/>
      <c r="AG77" s="21"/>
      <c r="AH77" s="21"/>
      <c r="AI77" s="19"/>
      <c r="AJ77" s="51"/>
      <c r="AK77" s="127"/>
      <c r="AL77" s="605"/>
      <c r="AM77" s="17"/>
      <c r="AN77" s="19"/>
      <c r="AO77" s="19"/>
      <c r="AP77" s="199"/>
      <c r="AQ77" s="51"/>
      <c r="AR77" s="51"/>
      <c r="AS77" s="64"/>
      <c r="AT77" s="20"/>
    </row>
    <row r="78" spans="1:46" s="3" customFormat="1" ht="12.75">
      <c r="A78" s="958" t="s">
        <v>91</v>
      </c>
      <c r="B78" s="602">
        <v>21</v>
      </c>
      <c r="C78" s="381" t="s">
        <v>117</v>
      </c>
      <c r="D78" s="1010" t="s">
        <v>117</v>
      </c>
      <c r="E78" s="1010" t="s">
        <v>486</v>
      </c>
      <c r="F78" s="117" t="s">
        <v>465</v>
      </c>
      <c r="G78" s="98"/>
      <c r="H78" s="95"/>
      <c r="I78" s="96"/>
      <c r="J78" s="97"/>
      <c r="K78" s="126"/>
      <c r="L78" s="126"/>
      <c r="M78" s="31"/>
      <c r="N78" s="10"/>
      <c r="O78" s="11"/>
      <c r="P78" s="11"/>
      <c r="Q78" s="50"/>
      <c r="R78" s="126"/>
      <c r="S78" s="126"/>
      <c r="T78" s="31"/>
      <c r="U78" s="10"/>
      <c r="V78" s="6"/>
      <c r="W78" s="11"/>
      <c r="X78" s="53"/>
      <c r="Y78" s="126" t="s">
        <v>117</v>
      </c>
      <c r="Z78" s="118" t="s">
        <v>479</v>
      </c>
      <c r="AA78" s="678" t="s">
        <v>932</v>
      </c>
      <c r="AB78" s="679" t="s">
        <v>386</v>
      </c>
      <c r="AC78" s="679">
        <v>20</v>
      </c>
      <c r="AD78" s="1066">
        <v>150</v>
      </c>
      <c r="AE78" s="126"/>
      <c r="AF78" s="255"/>
      <c r="AG78" s="13"/>
      <c r="AH78" s="13"/>
      <c r="AI78" s="11"/>
      <c r="AJ78" s="50"/>
      <c r="AK78" s="126"/>
      <c r="AL78" s="787"/>
      <c r="AM78" s="10"/>
      <c r="AN78" s="11"/>
      <c r="AO78" s="11"/>
      <c r="AP78" s="74"/>
      <c r="AQ78" s="50"/>
      <c r="AR78" s="50"/>
      <c r="AS78" s="63"/>
      <c r="AT78" s="12"/>
    </row>
    <row r="79" spans="1:46" s="3" customFormat="1" ht="12.75">
      <c r="A79" s="958"/>
      <c r="B79" s="603"/>
      <c r="C79" s="381"/>
      <c r="D79" s="1010"/>
      <c r="E79" s="1010"/>
      <c r="F79" s="117"/>
      <c r="G79" s="10"/>
      <c r="H79" s="11"/>
      <c r="I79" s="6"/>
      <c r="J79" s="53"/>
      <c r="K79" s="126"/>
      <c r="L79" s="126"/>
      <c r="M79" s="31"/>
      <c r="N79" s="10"/>
      <c r="O79" s="11"/>
      <c r="P79" s="11"/>
      <c r="Q79" s="50"/>
      <c r="R79" s="126"/>
      <c r="S79" s="126"/>
      <c r="T79" s="31"/>
      <c r="U79" s="10"/>
      <c r="V79" s="6"/>
      <c r="W79" s="11"/>
      <c r="X79" s="53"/>
      <c r="Y79" s="126"/>
      <c r="Z79" s="31"/>
      <c r="AA79" s="616" t="s">
        <v>933</v>
      </c>
      <c r="AB79" s="617" t="s">
        <v>385</v>
      </c>
      <c r="AC79" s="617">
        <v>10</v>
      </c>
      <c r="AD79" s="1746">
        <v>110</v>
      </c>
      <c r="AE79" s="126"/>
      <c r="AF79" s="255"/>
      <c r="AG79" s="13"/>
      <c r="AH79" s="13"/>
      <c r="AI79" s="11"/>
      <c r="AJ79" s="50"/>
      <c r="AK79" s="126"/>
      <c r="AL79" s="787"/>
      <c r="AM79" s="10"/>
      <c r="AN79" s="11"/>
      <c r="AO79" s="11"/>
      <c r="AP79" s="74"/>
      <c r="AQ79" s="50"/>
      <c r="AR79" s="50"/>
      <c r="AS79" s="63"/>
      <c r="AT79" s="12"/>
    </row>
    <row r="80" spans="1:46" s="3" customFormat="1" ht="12.75">
      <c r="A80" s="958"/>
      <c r="B80" s="1214"/>
      <c r="C80" s="867"/>
      <c r="D80" s="1011"/>
      <c r="E80" s="1011"/>
      <c r="F80" s="745"/>
      <c r="G80" s="17"/>
      <c r="H80" s="19"/>
      <c r="I80" s="18"/>
      <c r="J80" s="56"/>
      <c r="K80" s="127"/>
      <c r="L80" s="127"/>
      <c r="M80" s="31"/>
      <c r="N80" s="10"/>
      <c r="O80" s="11"/>
      <c r="P80" s="11"/>
      <c r="Q80" s="50"/>
      <c r="R80" s="127"/>
      <c r="S80" s="127"/>
      <c r="T80" s="745"/>
      <c r="U80" s="17"/>
      <c r="V80" s="18"/>
      <c r="W80" s="19"/>
      <c r="X80" s="56"/>
      <c r="Y80" s="127"/>
      <c r="Z80" s="384"/>
      <c r="AA80" s="634"/>
      <c r="AB80" s="636"/>
      <c r="AC80" s="636"/>
      <c r="AD80" s="816"/>
      <c r="AE80" s="127"/>
      <c r="AF80" s="597"/>
      <c r="AG80" s="21"/>
      <c r="AH80" s="21"/>
      <c r="AI80" s="19"/>
      <c r="AJ80" s="51"/>
      <c r="AK80" s="127"/>
      <c r="AL80" s="605"/>
      <c r="AM80" s="17"/>
      <c r="AN80" s="19"/>
      <c r="AO80" s="19"/>
      <c r="AP80" s="199"/>
      <c r="AQ80" s="51"/>
      <c r="AR80" s="51"/>
      <c r="AS80" s="64"/>
      <c r="AT80" s="20"/>
    </row>
    <row r="81" spans="1:46" s="3" customFormat="1" ht="12.75">
      <c r="A81" s="958"/>
      <c r="B81" s="602">
        <v>22</v>
      </c>
      <c r="C81" s="381" t="s">
        <v>119</v>
      </c>
      <c r="D81" s="1010"/>
      <c r="E81" s="1010"/>
      <c r="F81" s="117"/>
      <c r="G81" s="736"/>
      <c r="H81" s="735"/>
      <c r="I81" s="737"/>
      <c r="J81" s="734"/>
      <c r="K81" s="292" t="s">
        <v>119</v>
      </c>
      <c r="L81" s="292"/>
      <c r="M81" s="951" t="s">
        <v>432</v>
      </c>
      <c r="N81" s="1067"/>
      <c r="O81" s="686"/>
      <c r="P81" s="686"/>
      <c r="Q81" s="687"/>
      <c r="R81" s="292" t="s">
        <v>119</v>
      </c>
      <c r="S81" s="292"/>
      <c r="T81" s="31" t="s">
        <v>295</v>
      </c>
      <c r="U81" s="646" t="s">
        <v>918</v>
      </c>
      <c r="V81" s="617"/>
      <c r="W81" s="617"/>
      <c r="X81" s="1070"/>
      <c r="Y81" s="126"/>
      <c r="Z81" s="31"/>
      <c r="AA81" s="10"/>
      <c r="AB81" s="11"/>
      <c r="AC81" s="11"/>
      <c r="AD81" s="53"/>
      <c r="AE81" s="130"/>
      <c r="AF81" s="255"/>
      <c r="AG81" s="13"/>
      <c r="AH81" s="13"/>
      <c r="AI81" s="11"/>
      <c r="AJ81" s="50"/>
      <c r="AK81" s="126" t="s">
        <v>119</v>
      </c>
      <c r="AL81" s="387" t="s">
        <v>219</v>
      </c>
      <c r="AM81" s="10"/>
      <c r="AN81" s="11"/>
      <c r="AO81" s="11"/>
      <c r="AP81" s="74"/>
      <c r="AQ81" s="54"/>
      <c r="AR81" s="50"/>
      <c r="AS81" s="65"/>
      <c r="AT81" s="172"/>
    </row>
    <row r="82" spans="1:46" s="3" customFormat="1" ht="12.75">
      <c r="A82" s="8"/>
      <c r="B82" s="602"/>
      <c r="C82" s="381"/>
      <c r="D82" s="1010"/>
      <c r="E82" s="1010"/>
      <c r="F82" s="117"/>
      <c r="G82" s="10"/>
      <c r="H82" s="11"/>
      <c r="I82" s="6"/>
      <c r="J82" s="53"/>
      <c r="K82" s="126"/>
      <c r="L82" s="126"/>
      <c r="M82" s="388"/>
      <c r="N82" s="700"/>
      <c r="O82" s="673"/>
      <c r="P82" s="673"/>
      <c r="Q82" s="1065"/>
      <c r="R82" s="126"/>
      <c r="S82" s="126"/>
      <c r="T82" s="31"/>
      <c r="U82" s="646" t="s">
        <v>934</v>
      </c>
      <c r="V82" s="617"/>
      <c r="W82" s="617"/>
      <c r="X82" s="1070"/>
      <c r="Y82" s="126"/>
      <c r="Z82" s="31"/>
      <c r="AA82" s="10"/>
      <c r="AB82" s="11"/>
      <c r="AC82" s="11"/>
      <c r="AD82" s="53"/>
      <c r="AE82" s="130"/>
      <c r="AF82" s="255"/>
      <c r="AG82" s="13"/>
      <c r="AH82" s="13"/>
      <c r="AI82" s="11"/>
      <c r="AJ82" s="50"/>
      <c r="AK82" s="126"/>
      <c r="AL82" s="787"/>
      <c r="AM82" s="10"/>
      <c r="AN82" s="11"/>
      <c r="AO82" s="11"/>
      <c r="AP82" s="74"/>
      <c r="AQ82" s="54"/>
      <c r="AR82" s="50"/>
      <c r="AS82" s="65"/>
      <c r="AT82" s="172"/>
    </row>
    <row r="83" spans="1:46" s="3" customFormat="1" ht="12.75">
      <c r="A83" s="8"/>
      <c r="B83" s="602"/>
      <c r="C83" s="381"/>
      <c r="D83" s="1010"/>
      <c r="E83" s="1010"/>
      <c r="F83" s="117"/>
      <c r="G83" s="10"/>
      <c r="H83" s="11"/>
      <c r="I83" s="6"/>
      <c r="J83" s="53"/>
      <c r="K83" s="126"/>
      <c r="L83" s="126"/>
      <c r="M83" s="388"/>
      <c r="N83" s="1057"/>
      <c r="O83" s="679"/>
      <c r="P83" s="679"/>
      <c r="Q83" s="1066"/>
      <c r="R83" s="126"/>
      <c r="S83" s="126"/>
      <c r="T83" s="31"/>
      <c r="U83" s="853" t="s">
        <v>935</v>
      </c>
      <c r="V83" s="617" t="s">
        <v>120</v>
      </c>
      <c r="W83" s="617">
        <v>16</v>
      </c>
      <c r="X83" s="1191">
        <v>1000</v>
      </c>
      <c r="Y83" s="126"/>
      <c r="Z83" s="31"/>
      <c r="AA83" s="10"/>
      <c r="AB83" s="11"/>
      <c r="AC83" s="11"/>
      <c r="AD83" s="53"/>
      <c r="AE83" s="130"/>
      <c r="AF83" s="255"/>
      <c r="AG83" s="13"/>
      <c r="AH83" s="13"/>
      <c r="AI83" s="11"/>
      <c r="AJ83" s="50"/>
      <c r="AK83" s="126"/>
      <c r="AL83" s="787"/>
      <c r="AM83" s="10"/>
      <c r="AN83" s="11"/>
      <c r="AO83" s="11"/>
      <c r="AP83" s="74"/>
      <c r="AQ83" s="54"/>
      <c r="AR83" s="50"/>
      <c r="AS83" s="65"/>
      <c r="AT83" s="172"/>
    </row>
    <row r="84" spans="1:46" s="3" customFormat="1" ht="12.75">
      <c r="A84" s="8"/>
      <c r="B84" s="602"/>
      <c r="C84" s="381"/>
      <c r="D84" s="1010"/>
      <c r="E84" s="1010"/>
      <c r="F84" s="117"/>
      <c r="G84" s="10"/>
      <c r="H84" s="11"/>
      <c r="I84" s="6"/>
      <c r="J84" s="53"/>
      <c r="K84" s="126"/>
      <c r="L84" s="126"/>
      <c r="M84" s="388"/>
      <c r="N84" s="1057"/>
      <c r="O84" s="679"/>
      <c r="P84" s="679"/>
      <c r="Q84" s="1066"/>
      <c r="R84" s="126"/>
      <c r="S84" s="126"/>
      <c r="T84" s="31"/>
      <c r="U84" s="853" t="s">
        <v>214</v>
      </c>
      <c r="V84" s="648"/>
      <c r="W84" s="648"/>
      <c r="X84" s="854"/>
      <c r="Y84" s="126"/>
      <c r="Z84" s="31"/>
      <c r="AA84" s="10"/>
      <c r="AB84" s="11"/>
      <c r="AC84" s="11"/>
      <c r="AD84" s="53"/>
      <c r="AE84" s="130"/>
      <c r="AF84" s="255"/>
      <c r="AG84" s="13"/>
      <c r="AH84" s="13"/>
      <c r="AI84" s="11"/>
      <c r="AJ84" s="50"/>
      <c r="AK84" s="126"/>
      <c r="AL84" s="787"/>
      <c r="AM84" s="10"/>
      <c r="AN84" s="11"/>
      <c r="AO84" s="11"/>
      <c r="AP84" s="74"/>
      <c r="AQ84" s="54"/>
      <c r="AR84" s="50"/>
      <c r="AS84" s="65"/>
      <c r="AT84" s="172"/>
    </row>
    <row r="85" spans="1:46" s="3" customFormat="1" ht="12.75">
      <c r="A85" s="8"/>
      <c r="B85" s="944"/>
      <c r="C85" s="867"/>
      <c r="D85" s="1011"/>
      <c r="E85" s="1011"/>
      <c r="F85" s="745"/>
      <c r="G85" s="17"/>
      <c r="H85" s="19"/>
      <c r="I85" s="18"/>
      <c r="J85" s="56"/>
      <c r="K85" s="127"/>
      <c r="L85" s="127"/>
      <c r="M85" s="389"/>
      <c r="N85" s="1167"/>
      <c r="O85" s="694"/>
      <c r="P85" s="694"/>
      <c r="Q85" s="695"/>
      <c r="R85" s="127"/>
      <c r="S85" s="127"/>
      <c r="T85" s="384"/>
      <c r="U85" s="889" t="s">
        <v>129</v>
      </c>
      <c r="V85" s="815" t="s">
        <v>386</v>
      </c>
      <c r="W85" s="815">
        <v>24</v>
      </c>
      <c r="X85" s="816">
        <v>150</v>
      </c>
      <c r="Y85" s="127"/>
      <c r="Z85" s="384"/>
      <c r="AA85" s="17"/>
      <c r="AB85" s="19"/>
      <c r="AC85" s="19"/>
      <c r="AD85" s="56"/>
      <c r="AE85" s="127"/>
      <c r="AF85" s="597"/>
      <c r="AG85" s="21"/>
      <c r="AH85" s="21"/>
      <c r="AI85" s="19"/>
      <c r="AJ85" s="51"/>
      <c r="AK85" s="127"/>
      <c r="AL85" s="605"/>
      <c r="AM85" s="17"/>
      <c r="AN85" s="19"/>
      <c r="AO85" s="19"/>
      <c r="AP85" s="1796"/>
      <c r="AQ85" s="167"/>
      <c r="AR85" s="167"/>
      <c r="AS85" s="89"/>
      <c r="AT85" s="178"/>
    </row>
    <row r="86" spans="1:46" s="3" customFormat="1" ht="12.75">
      <c r="A86" s="8"/>
      <c r="B86" s="602">
        <v>23</v>
      </c>
      <c r="C86" s="381" t="s">
        <v>123</v>
      </c>
      <c r="D86" s="1010" t="s">
        <v>123</v>
      </c>
      <c r="E86" s="1010"/>
      <c r="F86" s="117" t="s">
        <v>595</v>
      </c>
      <c r="G86" s="622" t="s">
        <v>975</v>
      </c>
      <c r="H86" s="1670" t="s">
        <v>386</v>
      </c>
      <c r="I86" s="1671">
        <v>18</v>
      </c>
      <c r="J86" s="621">
        <v>150</v>
      </c>
      <c r="K86" s="126"/>
      <c r="L86" s="126"/>
      <c r="M86" s="31"/>
      <c r="N86" s="36"/>
      <c r="O86" s="11"/>
      <c r="P86" s="11"/>
      <c r="Q86" s="53"/>
      <c r="R86" s="126"/>
      <c r="S86" s="126"/>
      <c r="T86" s="31"/>
      <c r="U86" s="10"/>
      <c r="V86" s="6"/>
      <c r="W86" s="11"/>
      <c r="X86" s="53"/>
      <c r="Y86" s="126"/>
      <c r="Z86" s="31"/>
      <c r="AA86" s="10"/>
      <c r="AB86" s="11"/>
      <c r="AC86" s="11"/>
      <c r="AD86" s="53"/>
      <c r="AE86" s="126"/>
      <c r="AF86" s="255"/>
      <c r="AG86" s="13"/>
      <c r="AH86" s="13"/>
      <c r="AI86" s="11"/>
      <c r="AJ86" s="50"/>
      <c r="AK86" s="126" t="s">
        <v>123</v>
      </c>
      <c r="AL86" s="787" t="s">
        <v>298</v>
      </c>
      <c r="AM86" s="10" t="s">
        <v>156</v>
      </c>
      <c r="AN86" s="11" t="s">
        <v>385</v>
      </c>
      <c r="AO86" s="11">
        <v>24</v>
      </c>
      <c r="AP86" s="1795"/>
      <c r="AQ86" s="54"/>
      <c r="AR86" s="50"/>
      <c r="AS86" s="65"/>
      <c r="AT86" s="172"/>
    </row>
    <row r="87" spans="1:46" s="3" customFormat="1" ht="12.75">
      <c r="A87" s="8"/>
      <c r="B87" s="602"/>
      <c r="C87" s="381"/>
      <c r="D87" s="1010"/>
      <c r="E87" s="1010"/>
      <c r="F87" s="117" t="s">
        <v>241</v>
      </c>
      <c r="G87" s="612" t="s">
        <v>976</v>
      </c>
      <c r="H87" s="613" t="s">
        <v>386</v>
      </c>
      <c r="I87" s="614">
        <v>18</v>
      </c>
      <c r="J87" s="615">
        <v>150</v>
      </c>
      <c r="K87" s="126"/>
      <c r="L87" s="126"/>
      <c r="M87" s="31"/>
      <c r="N87" s="36"/>
      <c r="O87" s="11"/>
      <c r="P87" s="11"/>
      <c r="Q87" s="53"/>
      <c r="R87" s="126"/>
      <c r="S87" s="126"/>
      <c r="T87" s="31"/>
      <c r="U87" s="10"/>
      <c r="V87" s="6"/>
      <c r="W87" s="11"/>
      <c r="X87" s="53"/>
      <c r="Y87" s="126"/>
      <c r="Z87" s="31"/>
      <c r="AA87" s="10"/>
      <c r="AB87" s="11"/>
      <c r="AC87" s="11"/>
      <c r="AD87" s="53"/>
      <c r="AE87" s="126"/>
      <c r="AF87" s="255"/>
      <c r="AG87" s="13"/>
      <c r="AH87" s="13"/>
      <c r="AI87" s="11"/>
      <c r="AJ87" s="50"/>
      <c r="AK87" s="126"/>
      <c r="AL87" s="787"/>
      <c r="AM87" s="10"/>
      <c r="AN87" s="11"/>
      <c r="AO87" s="11"/>
      <c r="AP87" s="74"/>
      <c r="AQ87" s="54"/>
      <c r="AR87" s="50"/>
      <c r="AS87" s="65"/>
      <c r="AT87" s="172"/>
    </row>
    <row r="88" spans="1:46" s="3" customFormat="1" ht="13.5" thickBot="1">
      <c r="A88" s="8"/>
      <c r="B88" s="945"/>
      <c r="C88" s="908"/>
      <c r="D88" s="1014"/>
      <c r="E88" s="1014"/>
      <c r="F88" s="746"/>
      <c r="G88" s="1016" t="s">
        <v>977</v>
      </c>
      <c r="H88" s="1017" t="s">
        <v>385</v>
      </c>
      <c r="I88" s="1018">
        <v>24</v>
      </c>
      <c r="J88" s="1019">
        <v>120</v>
      </c>
      <c r="K88" s="135"/>
      <c r="L88" s="128"/>
      <c r="M88" s="385"/>
      <c r="N88" s="78"/>
      <c r="O88" s="79"/>
      <c r="P88" s="77"/>
      <c r="Q88" s="76"/>
      <c r="R88" s="128"/>
      <c r="S88" s="128"/>
      <c r="T88" s="750"/>
      <c r="U88" s="78"/>
      <c r="V88" s="77"/>
      <c r="W88" s="79"/>
      <c r="X88" s="76"/>
      <c r="Y88" s="128"/>
      <c r="Z88" s="385"/>
      <c r="AA88" s="78"/>
      <c r="AB88" s="79"/>
      <c r="AC88" s="79"/>
      <c r="AD88" s="76"/>
      <c r="AE88" s="128"/>
      <c r="AF88" s="598"/>
      <c r="AG88" s="81"/>
      <c r="AH88" s="81"/>
      <c r="AI88" s="79"/>
      <c r="AJ88" s="80"/>
      <c r="AK88" s="128"/>
      <c r="AL88" s="606"/>
      <c r="AM88" s="78"/>
      <c r="AN88" s="79"/>
      <c r="AO88" s="79"/>
      <c r="AP88" s="200"/>
      <c r="AQ88" s="168"/>
      <c r="AR88" s="168"/>
      <c r="AS88" s="108"/>
      <c r="AT88" s="173"/>
    </row>
    <row r="89" spans="1:46" s="3" customFormat="1" ht="13.5" thickTop="1">
      <c r="A89" s="8"/>
      <c r="B89" s="602">
        <v>24</v>
      </c>
      <c r="C89" s="381" t="s">
        <v>126</v>
      </c>
      <c r="D89" s="1010"/>
      <c r="E89" s="1010"/>
      <c r="F89" s="117"/>
      <c r="G89" s="10"/>
      <c r="H89" s="11"/>
      <c r="I89" s="6"/>
      <c r="J89" s="53"/>
      <c r="K89" s="126"/>
      <c r="L89" s="126"/>
      <c r="M89" s="31"/>
      <c r="N89" s="36"/>
      <c r="O89" s="11"/>
      <c r="P89" s="11"/>
      <c r="Q89" s="53"/>
      <c r="R89" s="126"/>
      <c r="S89" s="126"/>
      <c r="T89" s="31"/>
      <c r="U89" s="10"/>
      <c r="V89" s="6"/>
      <c r="W89" s="11"/>
      <c r="X89" s="53"/>
      <c r="Y89" s="126"/>
      <c r="Z89" s="31"/>
      <c r="AA89" s="10"/>
      <c r="AB89" s="11"/>
      <c r="AC89" s="11"/>
      <c r="AD89" s="53"/>
      <c r="AE89" s="126" t="s">
        <v>126</v>
      </c>
      <c r="AF89" s="255" t="s">
        <v>289</v>
      </c>
      <c r="AG89" s="627" t="s">
        <v>965</v>
      </c>
      <c r="AH89" s="628"/>
      <c r="AI89" s="617"/>
      <c r="AJ89" s="626"/>
      <c r="AK89" s="126"/>
      <c r="AL89" s="787"/>
      <c r="AM89" s="10"/>
      <c r="AN89" s="11"/>
      <c r="AO89" s="11"/>
      <c r="AP89" s="74"/>
      <c r="AQ89" s="50"/>
      <c r="AR89" s="50"/>
      <c r="AS89" s="63"/>
      <c r="AT89" s="12"/>
    </row>
    <row r="90" spans="1:46" s="3" customFormat="1" ht="12.75">
      <c r="A90" s="8"/>
      <c r="B90" s="603"/>
      <c r="C90" s="381"/>
      <c r="D90" s="1010"/>
      <c r="E90" s="1010"/>
      <c r="F90" s="117"/>
      <c r="G90" s="10"/>
      <c r="H90" s="11"/>
      <c r="I90" s="6"/>
      <c r="J90" s="53"/>
      <c r="K90" s="126"/>
      <c r="L90" s="126"/>
      <c r="M90" s="787"/>
      <c r="N90" s="36"/>
      <c r="O90" s="11"/>
      <c r="P90" s="11"/>
      <c r="Q90" s="53"/>
      <c r="R90" s="126"/>
      <c r="S90" s="126"/>
      <c r="T90" s="31"/>
      <c r="U90" s="10"/>
      <c r="V90" s="6"/>
      <c r="W90" s="11"/>
      <c r="X90" s="53"/>
      <c r="Y90" s="126"/>
      <c r="Z90" s="31"/>
      <c r="AA90" s="10"/>
      <c r="AB90" s="11"/>
      <c r="AC90" s="11"/>
      <c r="AD90" s="53"/>
      <c r="AE90" s="126"/>
      <c r="AF90" s="255"/>
      <c r="AG90" s="616" t="s">
        <v>459</v>
      </c>
      <c r="AH90" s="628"/>
      <c r="AI90" s="617"/>
      <c r="AJ90" s="965"/>
      <c r="AK90" s="126"/>
      <c r="AL90" s="787"/>
      <c r="AM90" s="10"/>
      <c r="AN90" s="11"/>
      <c r="AO90" s="11"/>
      <c r="AP90" s="74"/>
      <c r="AQ90" s="50"/>
      <c r="AR90" s="50"/>
      <c r="AS90" s="63"/>
      <c r="AT90" s="12"/>
    </row>
    <row r="91" spans="1:46" s="3" customFormat="1" ht="12.75">
      <c r="A91" s="8"/>
      <c r="B91" s="869"/>
      <c r="C91" s="867"/>
      <c r="D91" s="1011"/>
      <c r="E91" s="1011"/>
      <c r="F91" s="745"/>
      <c r="G91" s="17"/>
      <c r="H91" s="19"/>
      <c r="I91" s="18"/>
      <c r="J91" s="56"/>
      <c r="K91" s="137"/>
      <c r="L91" s="127"/>
      <c r="M91" s="384"/>
      <c r="N91" s="17"/>
      <c r="O91" s="19"/>
      <c r="P91" s="18"/>
      <c r="Q91" s="56"/>
      <c r="R91" s="127"/>
      <c r="S91" s="127"/>
      <c r="T91" s="384"/>
      <c r="U91" s="17"/>
      <c r="V91" s="18"/>
      <c r="W91" s="19"/>
      <c r="X91" s="56"/>
      <c r="Y91" s="127"/>
      <c r="Z91" s="384"/>
      <c r="AA91" s="17"/>
      <c r="AB91" s="19"/>
      <c r="AC91" s="19"/>
      <c r="AD91" s="56"/>
      <c r="AE91" s="127"/>
      <c r="AF91" s="597"/>
      <c r="AG91" s="1810" t="s">
        <v>259</v>
      </c>
      <c r="AH91" s="1808" t="s">
        <v>385</v>
      </c>
      <c r="AI91" s="636">
        <v>22</v>
      </c>
      <c r="AJ91" s="1809">
        <v>110</v>
      </c>
      <c r="AK91" s="127"/>
      <c r="AL91" s="605"/>
      <c r="AM91" s="17"/>
      <c r="AN91" s="19"/>
      <c r="AO91" s="19"/>
      <c r="AP91" s="199"/>
      <c r="AQ91" s="51"/>
      <c r="AR91" s="51"/>
      <c r="AS91" s="64"/>
      <c r="AT91" s="20"/>
    </row>
    <row r="92" spans="1:46" s="3" customFormat="1" ht="12.75">
      <c r="A92" s="8"/>
      <c r="B92" s="602">
        <v>25</v>
      </c>
      <c r="C92" s="381" t="s">
        <v>109</v>
      </c>
      <c r="D92" s="1010"/>
      <c r="E92" s="1010"/>
      <c r="F92" s="117"/>
      <c r="G92" s="10"/>
      <c r="H92" s="11"/>
      <c r="I92" s="6"/>
      <c r="J92" s="53"/>
      <c r="K92" s="126"/>
      <c r="L92" s="126"/>
      <c r="M92" s="31"/>
      <c r="N92" s="10"/>
      <c r="O92" s="11"/>
      <c r="P92" s="11"/>
      <c r="Q92" s="50"/>
      <c r="R92" s="126" t="s">
        <v>109</v>
      </c>
      <c r="S92" s="126"/>
      <c r="T92" s="31" t="s">
        <v>372</v>
      </c>
      <c r="U92" s="641"/>
      <c r="V92" s="617"/>
      <c r="W92" s="617"/>
      <c r="X92" s="624"/>
      <c r="Y92" s="126"/>
      <c r="Z92" s="31"/>
      <c r="AA92" s="10"/>
      <c r="AB92" s="11"/>
      <c r="AC92" s="11"/>
      <c r="AD92" s="53"/>
      <c r="AE92" s="126"/>
      <c r="AF92" s="255"/>
      <c r="AG92" s="13"/>
      <c r="AH92" s="13"/>
      <c r="AI92" s="11"/>
      <c r="AJ92" s="50"/>
      <c r="AK92" s="126"/>
      <c r="AL92" s="787"/>
      <c r="AM92" s="10"/>
      <c r="AN92" s="11"/>
      <c r="AO92" s="11"/>
      <c r="AP92" s="74"/>
      <c r="AQ92" s="177"/>
      <c r="AR92" s="50"/>
      <c r="AS92" s="63"/>
      <c r="AT92" s="12"/>
    </row>
    <row r="93" spans="1:46" s="3" customFormat="1" ht="12.75">
      <c r="A93" s="8"/>
      <c r="B93" s="602"/>
      <c r="C93" s="381"/>
      <c r="D93" s="1010"/>
      <c r="E93" s="1010"/>
      <c r="F93" s="117"/>
      <c r="G93" s="10"/>
      <c r="H93" s="11"/>
      <c r="I93" s="6"/>
      <c r="J93" s="53"/>
      <c r="K93" s="126"/>
      <c r="L93" s="126"/>
      <c r="M93" s="31"/>
      <c r="N93" s="10"/>
      <c r="O93" s="11"/>
      <c r="P93" s="11"/>
      <c r="Q93" s="50"/>
      <c r="R93" s="126"/>
      <c r="S93" s="126"/>
      <c r="T93" s="31"/>
      <c r="U93" s="641"/>
      <c r="V93" s="617"/>
      <c r="W93" s="617"/>
      <c r="X93" s="619"/>
      <c r="Y93" s="126"/>
      <c r="Z93" s="31"/>
      <c r="AA93" s="10"/>
      <c r="AB93" s="11"/>
      <c r="AC93" s="11"/>
      <c r="AD93" s="53"/>
      <c r="AE93" s="126"/>
      <c r="AF93" s="255"/>
      <c r="AG93" s="13"/>
      <c r="AH93" s="13"/>
      <c r="AI93" s="11"/>
      <c r="AJ93" s="50"/>
      <c r="AK93" s="126"/>
      <c r="AL93" s="787"/>
      <c r="AM93" s="10"/>
      <c r="AN93" s="11"/>
      <c r="AO93" s="11"/>
      <c r="AP93" s="74"/>
      <c r="AQ93" s="50"/>
      <c r="AR93" s="50"/>
      <c r="AS93" s="63"/>
      <c r="AT93" s="12"/>
    </row>
    <row r="94" spans="1:46" s="3" customFormat="1" ht="12.75">
      <c r="A94" s="8"/>
      <c r="B94" s="602"/>
      <c r="C94" s="381"/>
      <c r="D94" s="1010"/>
      <c r="E94" s="1010"/>
      <c r="F94" s="117"/>
      <c r="G94" s="10"/>
      <c r="H94" s="11"/>
      <c r="I94" s="6"/>
      <c r="J94" s="53"/>
      <c r="K94" s="126"/>
      <c r="L94" s="126"/>
      <c r="M94" s="31"/>
      <c r="N94" s="10"/>
      <c r="O94" s="11"/>
      <c r="P94" s="11"/>
      <c r="Q94" s="50"/>
      <c r="R94" s="126"/>
      <c r="S94" s="126"/>
      <c r="T94" s="31"/>
      <c r="U94" s="612"/>
      <c r="V94" s="614"/>
      <c r="W94" s="613"/>
      <c r="X94" s="615"/>
      <c r="Y94" s="126"/>
      <c r="Z94" s="31"/>
      <c r="AA94" s="10"/>
      <c r="AB94" s="11"/>
      <c r="AC94" s="11"/>
      <c r="AD94" s="53"/>
      <c r="AE94" s="126"/>
      <c r="AF94" s="255"/>
      <c r="AG94" s="13"/>
      <c r="AH94" s="13"/>
      <c r="AI94" s="11"/>
      <c r="AJ94" s="50"/>
      <c r="AK94" s="126"/>
      <c r="AL94" s="787"/>
      <c r="AM94" s="10"/>
      <c r="AN94" s="11"/>
      <c r="AO94" s="11"/>
      <c r="AP94" s="74"/>
      <c r="AQ94" s="50"/>
      <c r="AR94" s="50"/>
      <c r="AS94" s="63"/>
      <c r="AT94" s="12"/>
    </row>
    <row r="95" spans="1:46" s="3" customFormat="1" ht="12.75">
      <c r="A95" s="8"/>
      <c r="B95" s="944"/>
      <c r="C95" s="867"/>
      <c r="D95" s="1011"/>
      <c r="E95" s="1011"/>
      <c r="F95" s="117"/>
      <c r="G95" s="160"/>
      <c r="H95" s="288"/>
      <c r="I95" s="290"/>
      <c r="J95" s="289"/>
      <c r="K95" s="127"/>
      <c r="L95" s="127"/>
      <c r="M95" s="384"/>
      <c r="N95" s="17"/>
      <c r="O95" s="19"/>
      <c r="P95" s="19"/>
      <c r="Q95" s="51"/>
      <c r="R95" s="127"/>
      <c r="S95" s="127"/>
      <c r="T95" s="384"/>
      <c r="U95" s="630"/>
      <c r="V95" s="632"/>
      <c r="W95" s="631"/>
      <c r="X95" s="633"/>
      <c r="Y95" s="127"/>
      <c r="Z95" s="384"/>
      <c r="AA95" s="17"/>
      <c r="AB95" s="19"/>
      <c r="AC95" s="19"/>
      <c r="AD95" s="56"/>
      <c r="AE95" s="127"/>
      <c r="AF95" s="597"/>
      <c r="AG95" s="21"/>
      <c r="AH95" s="21"/>
      <c r="AI95" s="19"/>
      <c r="AJ95" s="51"/>
      <c r="AK95" s="127"/>
      <c r="AL95" s="605"/>
      <c r="AM95" s="17"/>
      <c r="AN95" s="19"/>
      <c r="AO95" s="19"/>
      <c r="AP95" s="199"/>
      <c r="AQ95" s="51"/>
      <c r="AR95" s="51"/>
      <c r="AS95" s="64"/>
      <c r="AT95" s="20"/>
    </row>
    <row r="96" spans="1:46" s="3" customFormat="1" ht="12.75">
      <c r="A96" s="958"/>
      <c r="B96" s="1277">
        <v>26</v>
      </c>
      <c r="C96" s="1278" t="s">
        <v>112</v>
      </c>
      <c r="D96" s="1010"/>
      <c r="E96" s="1010"/>
      <c r="F96" s="951"/>
      <c r="G96" s="1064"/>
      <c r="H96" s="620"/>
      <c r="I96" s="623"/>
      <c r="J96" s="621"/>
      <c r="K96" s="126" t="s">
        <v>112</v>
      </c>
      <c r="L96" s="126"/>
      <c r="M96" s="951" t="s">
        <v>432</v>
      </c>
      <c r="N96" s="10"/>
      <c r="O96" s="11"/>
      <c r="P96" s="11"/>
      <c r="Q96" s="50"/>
      <c r="R96" s="126"/>
      <c r="S96" s="126"/>
      <c r="T96" s="31"/>
      <c r="U96" s="10"/>
      <c r="V96" s="6"/>
      <c r="W96" s="11"/>
      <c r="X96" s="53"/>
      <c r="Y96" s="126"/>
      <c r="Z96" s="31"/>
      <c r="AA96" s="10"/>
      <c r="AB96" s="11"/>
      <c r="AC96" s="11"/>
      <c r="AD96" s="53"/>
      <c r="AE96" s="126"/>
      <c r="AF96" s="255"/>
      <c r="AG96" s="13"/>
      <c r="AH96" s="13"/>
      <c r="AI96" s="11"/>
      <c r="AJ96" s="50"/>
      <c r="AK96" s="126"/>
      <c r="AL96" s="787"/>
      <c r="AM96" s="10"/>
      <c r="AN96" s="11"/>
      <c r="AO96" s="11"/>
      <c r="AP96" s="74"/>
      <c r="AQ96" s="50"/>
      <c r="AR96" s="50"/>
      <c r="AS96" s="63"/>
      <c r="AT96" s="12"/>
    </row>
    <row r="97" spans="1:46" s="3" customFormat="1" ht="12.75">
      <c r="A97" s="8"/>
      <c r="B97" s="600"/>
      <c r="C97" s="601"/>
      <c r="D97" s="1010"/>
      <c r="E97" s="1010"/>
      <c r="F97" s="888"/>
      <c r="G97" s="627"/>
      <c r="H97" s="617"/>
      <c r="I97" s="649"/>
      <c r="J97" s="619"/>
      <c r="K97" s="126"/>
      <c r="L97" s="126"/>
      <c r="M97" s="31"/>
      <c r="N97" s="10"/>
      <c r="O97" s="11"/>
      <c r="P97" s="11"/>
      <c r="Q97" s="50"/>
      <c r="R97" s="126"/>
      <c r="S97" s="126"/>
      <c r="T97" s="31"/>
      <c r="U97" s="10"/>
      <c r="V97" s="6"/>
      <c r="W97" s="11"/>
      <c r="X97" s="53"/>
      <c r="Y97" s="126"/>
      <c r="Z97" s="31"/>
      <c r="AA97" s="10"/>
      <c r="AB97" s="11"/>
      <c r="AC97" s="11"/>
      <c r="AD97" s="53"/>
      <c r="AE97" s="126"/>
      <c r="AF97" s="255"/>
      <c r="AG97" s="13"/>
      <c r="AH97" s="13"/>
      <c r="AI97" s="11"/>
      <c r="AJ97" s="50"/>
      <c r="AK97" s="126"/>
      <c r="AL97" s="787"/>
      <c r="AM97" s="10"/>
      <c r="AN97" s="11"/>
      <c r="AO97" s="11"/>
      <c r="AP97" s="74"/>
      <c r="AQ97" s="50"/>
      <c r="AR97" s="50"/>
      <c r="AS97" s="63"/>
      <c r="AT97" s="12"/>
    </row>
    <row r="98" spans="1:46" s="3" customFormat="1" ht="12.75">
      <c r="A98" s="8"/>
      <c r="B98" s="944"/>
      <c r="C98" s="867"/>
      <c r="D98" s="1011"/>
      <c r="E98" s="1011"/>
      <c r="F98" s="1244"/>
      <c r="G98" s="30"/>
      <c r="H98" s="19"/>
      <c r="I98" s="18"/>
      <c r="J98" s="56"/>
      <c r="K98" s="127"/>
      <c r="L98" s="127"/>
      <c r="M98" s="384"/>
      <c r="N98" s="17"/>
      <c r="O98" s="19"/>
      <c r="P98" s="19"/>
      <c r="Q98" s="51"/>
      <c r="R98" s="127"/>
      <c r="S98" s="127"/>
      <c r="T98" s="384"/>
      <c r="U98" s="17"/>
      <c r="V98" s="18"/>
      <c r="W98" s="19"/>
      <c r="X98" s="56"/>
      <c r="Y98" s="127"/>
      <c r="Z98" s="384"/>
      <c r="AA98" s="17"/>
      <c r="AB98" s="19"/>
      <c r="AC98" s="19"/>
      <c r="AD98" s="56"/>
      <c r="AE98" s="127"/>
      <c r="AF98" s="597"/>
      <c r="AG98" s="21"/>
      <c r="AH98" s="21"/>
      <c r="AI98" s="19"/>
      <c r="AJ98" s="51"/>
      <c r="AK98" s="127"/>
      <c r="AL98" s="605"/>
      <c r="AM98" s="17"/>
      <c r="AN98" s="19"/>
      <c r="AO98" s="19"/>
      <c r="AP98" s="199"/>
      <c r="AQ98" s="51"/>
      <c r="AR98" s="51"/>
      <c r="AS98" s="64"/>
      <c r="AT98" s="20"/>
    </row>
    <row r="99" spans="1:46" s="3" customFormat="1" ht="12.75">
      <c r="A99" s="911" t="s">
        <v>555</v>
      </c>
      <c r="B99" s="1703">
        <v>27</v>
      </c>
      <c r="C99" s="1251" t="s">
        <v>115</v>
      </c>
      <c r="D99" s="1010"/>
      <c r="E99" s="1010"/>
      <c r="F99" s="117"/>
      <c r="G99" s="10"/>
      <c r="H99" s="11"/>
      <c r="I99" s="6"/>
      <c r="J99" s="53"/>
      <c r="K99" s="126"/>
      <c r="L99" s="126"/>
      <c r="M99" s="31"/>
      <c r="N99" s="10"/>
      <c r="O99" s="11"/>
      <c r="P99" s="11"/>
      <c r="Q99" s="50"/>
      <c r="R99" s="126" t="s">
        <v>115</v>
      </c>
      <c r="S99" s="126"/>
      <c r="T99" s="117" t="s">
        <v>294</v>
      </c>
      <c r="U99" s="10"/>
      <c r="V99" s="6"/>
      <c r="W99" s="11"/>
      <c r="X99" s="53"/>
      <c r="Y99" s="126"/>
      <c r="Z99" s="31"/>
      <c r="AA99" s="10"/>
      <c r="AB99" s="11"/>
      <c r="AC99" s="11"/>
      <c r="AD99" s="53"/>
      <c r="AE99" s="126"/>
      <c r="AF99" s="255"/>
      <c r="AG99" s="13"/>
      <c r="AH99" s="13"/>
      <c r="AI99" s="11"/>
      <c r="AJ99" s="50"/>
      <c r="AK99" s="126"/>
      <c r="AL99" s="787"/>
      <c r="AM99" s="10"/>
      <c r="AN99" s="11"/>
      <c r="AO99" s="11"/>
      <c r="AP99" s="74"/>
      <c r="AQ99" s="50"/>
      <c r="AR99" s="50"/>
      <c r="AS99" s="63"/>
      <c r="AT99" s="12"/>
    </row>
    <row r="100" spans="1:46" s="3" customFormat="1" ht="12.75">
      <c r="A100" s="958"/>
      <c r="B100" s="602"/>
      <c r="C100" s="381"/>
      <c r="D100" s="1010"/>
      <c r="E100" s="1010"/>
      <c r="F100" s="117"/>
      <c r="G100" s="10"/>
      <c r="H100" s="11"/>
      <c r="I100" s="6"/>
      <c r="J100" s="53"/>
      <c r="K100" s="126"/>
      <c r="L100" s="126"/>
      <c r="M100" s="31"/>
      <c r="N100" s="10"/>
      <c r="O100" s="11"/>
      <c r="P100" s="11"/>
      <c r="Q100" s="50"/>
      <c r="R100" s="126"/>
      <c r="S100" s="126"/>
      <c r="T100" s="31"/>
      <c r="U100" s="10"/>
      <c r="V100" s="6"/>
      <c r="W100" s="11"/>
      <c r="X100" s="53"/>
      <c r="Y100" s="126"/>
      <c r="Z100" s="31"/>
      <c r="AA100" s="10"/>
      <c r="AB100" s="11"/>
      <c r="AC100" s="11"/>
      <c r="AD100" s="53"/>
      <c r="AE100" s="126"/>
      <c r="AF100" s="255"/>
      <c r="AG100" s="13"/>
      <c r="AH100" s="13"/>
      <c r="AI100" s="11"/>
      <c r="AJ100" s="50"/>
      <c r="AK100" s="126"/>
      <c r="AL100" s="787"/>
      <c r="AM100" s="10"/>
      <c r="AN100" s="11"/>
      <c r="AO100" s="11"/>
      <c r="AP100" s="74"/>
      <c r="AQ100" s="50"/>
      <c r="AR100" s="50"/>
      <c r="AS100" s="63"/>
      <c r="AT100" s="12"/>
    </row>
    <row r="101" spans="1:46" s="3" customFormat="1" ht="12.75">
      <c r="A101" s="958"/>
      <c r="B101" s="944"/>
      <c r="C101" s="867"/>
      <c r="D101" s="1011"/>
      <c r="E101" s="1011"/>
      <c r="F101" s="745"/>
      <c r="G101" s="17"/>
      <c r="H101" s="19"/>
      <c r="I101" s="18"/>
      <c r="J101" s="56"/>
      <c r="K101" s="127"/>
      <c r="L101" s="127"/>
      <c r="M101" s="384"/>
      <c r="N101" s="17"/>
      <c r="O101" s="19"/>
      <c r="P101" s="19"/>
      <c r="Q101" s="51"/>
      <c r="R101" s="127"/>
      <c r="S101" s="127"/>
      <c r="T101" s="384"/>
      <c r="U101" s="17"/>
      <c r="V101" s="18"/>
      <c r="W101" s="19"/>
      <c r="X101" s="56"/>
      <c r="Y101" s="127"/>
      <c r="Z101" s="384"/>
      <c r="AA101" s="17"/>
      <c r="AB101" s="19"/>
      <c r="AC101" s="19"/>
      <c r="AD101" s="56"/>
      <c r="AE101" s="127"/>
      <c r="AF101" s="597"/>
      <c r="AG101" s="21"/>
      <c r="AH101" s="21"/>
      <c r="AI101" s="19"/>
      <c r="AJ101" s="51"/>
      <c r="AK101" s="127"/>
      <c r="AL101" s="605"/>
      <c r="AM101" s="17"/>
      <c r="AN101" s="19"/>
      <c r="AO101" s="19"/>
      <c r="AP101" s="199"/>
      <c r="AQ101" s="51"/>
      <c r="AR101" s="51"/>
      <c r="AS101" s="64"/>
      <c r="AT101" s="20"/>
    </row>
    <row r="102" spans="1:46" s="3" customFormat="1" ht="12.75">
      <c r="A102" s="958"/>
      <c r="B102" s="603">
        <v>28</v>
      </c>
      <c r="C102" s="381" t="s">
        <v>117</v>
      </c>
      <c r="D102" s="1010" t="s">
        <v>117</v>
      </c>
      <c r="E102" s="1010" t="s">
        <v>486</v>
      </c>
      <c r="F102" s="117" t="s">
        <v>465</v>
      </c>
      <c r="G102" s="10"/>
      <c r="H102" s="11"/>
      <c r="I102" s="6"/>
      <c r="J102" s="53"/>
      <c r="K102" s="126"/>
      <c r="L102" s="126"/>
      <c r="M102" s="31"/>
      <c r="N102" s="10"/>
      <c r="O102" s="11"/>
      <c r="P102" s="11"/>
      <c r="Q102" s="50"/>
      <c r="R102" s="126"/>
      <c r="S102" s="126"/>
      <c r="T102" s="31"/>
      <c r="U102" s="10"/>
      <c r="V102" s="6"/>
      <c r="W102" s="11"/>
      <c r="X102" s="53"/>
      <c r="Y102" s="126" t="s">
        <v>117</v>
      </c>
      <c r="Z102" s="31" t="s">
        <v>479</v>
      </c>
      <c r="AA102" s="10"/>
      <c r="AB102" s="11"/>
      <c r="AC102" s="11"/>
      <c r="AD102" s="53"/>
      <c r="AE102" s="126"/>
      <c r="AF102" s="255"/>
      <c r="AG102" s="13"/>
      <c r="AH102" s="13"/>
      <c r="AI102" s="11"/>
      <c r="AJ102" s="50"/>
      <c r="AK102" s="126"/>
      <c r="AL102" s="787"/>
      <c r="AM102" s="10"/>
      <c r="AN102" s="11"/>
      <c r="AO102" s="11"/>
      <c r="AP102" s="74"/>
      <c r="AQ102" s="50"/>
      <c r="AR102" s="50"/>
      <c r="AS102" s="63"/>
      <c r="AT102" s="265"/>
    </row>
    <row r="103" spans="1:46" s="3" customFormat="1" ht="12.75">
      <c r="A103" s="958"/>
      <c r="B103" s="602"/>
      <c r="C103" s="381"/>
      <c r="D103" s="1010"/>
      <c r="E103" s="1010"/>
      <c r="F103" s="117" t="s">
        <v>242</v>
      </c>
      <c r="G103" s="10"/>
      <c r="H103" s="11"/>
      <c r="I103" s="6"/>
      <c r="J103" s="53"/>
      <c r="K103" s="126"/>
      <c r="L103" s="126"/>
      <c r="M103" s="31"/>
      <c r="N103" s="10"/>
      <c r="O103" s="11"/>
      <c r="P103" s="11"/>
      <c r="Q103" s="50"/>
      <c r="R103" s="126"/>
      <c r="S103" s="126"/>
      <c r="T103" s="31"/>
      <c r="U103" s="10"/>
      <c r="V103" s="6"/>
      <c r="W103" s="11"/>
      <c r="X103" s="53"/>
      <c r="Y103" s="126"/>
      <c r="Z103" s="31"/>
      <c r="AA103" s="10"/>
      <c r="AB103" s="11"/>
      <c r="AC103" s="11"/>
      <c r="AD103" s="53"/>
      <c r="AE103" s="126"/>
      <c r="AF103" s="255"/>
      <c r="AG103" s="13"/>
      <c r="AH103" s="13"/>
      <c r="AI103" s="11"/>
      <c r="AJ103" s="50"/>
      <c r="AK103" s="126"/>
      <c r="AL103" s="787"/>
      <c r="AM103" s="10"/>
      <c r="AN103" s="11"/>
      <c r="AO103" s="11"/>
      <c r="AP103" s="74"/>
      <c r="AQ103" s="50"/>
      <c r="AR103" s="50"/>
      <c r="AS103" s="63"/>
      <c r="AT103" s="169"/>
    </row>
    <row r="104" spans="1:46" s="3" customFormat="1" ht="12.75">
      <c r="A104" s="958"/>
      <c r="B104" s="944"/>
      <c r="C104" s="867"/>
      <c r="D104" s="1011"/>
      <c r="E104" s="1011"/>
      <c r="F104" s="745"/>
      <c r="G104" s="17"/>
      <c r="H104" s="19"/>
      <c r="I104" s="18"/>
      <c r="J104" s="56"/>
      <c r="K104" s="127"/>
      <c r="L104" s="127"/>
      <c r="M104" s="31"/>
      <c r="N104" s="17"/>
      <c r="O104" s="19"/>
      <c r="P104" s="19"/>
      <c r="Q104" s="51"/>
      <c r="R104" s="127"/>
      <c r="S104" s="127"/>
      <c r="T104" s="384"/>
      <c r="U104" s="17"/>
      <c r="V104" s="18"/>
      <c r="W104" s="19"/>
      <c r="X104" s="56"/>
      <c r="Y104" s="127"/>
      <c r="Z104" s="384"/>
      <c r="AA104" s="17"/>
      <c r="AB104" s="19"/>
      <c r="AC104" s="19"/>
      <c r="AD104" s="56"/>
      <c r="AE104" s="127"/>
      <c r="AF104" s="597"/>
      <c r="AG104" s="21"/>
      <c r="AH104" s="21"/>
      <c r="AI104" s="19"/>
      <c r="AJ104" s="51"/>
      <c r="AK104" s="127"/>
      <c r="AL104" s="605"/>
      <c r="AM104" s="17"/>
      <c r="AN104" s="19"/>
      <c r="AO104" s="19"/>
      <c r="AP104" s="199"/>
      <c r="AQ104" s="51"/>
      <c r="AR104" s="51"/>
      <c r="AS104" s="64"/>
      <c r="AT104" s="170"/>
    </row>
    <row r="105" spans="1:46" s="3" customFormat="1" ht="12.75">
      <c r="A105" s="958"/>
      <c r="B105" s="735">
        <v>29</v>
      </c>
      <c r="C105" s="734" t="s">
        <v>119</v>
      </c>
      <c r="D105" s="1010"/>
      <c r="E105" s="1010"/>
      <c r="F105" s="951"/>
      <c r="G105" s="98"/>
      <c r="H105" s="95"/>
      <c r="I105" s="95"/>
      <c r="J105" s="97"/>
      <c r="K105" s="972" t="s">
        <v>119</v>
      </c>
      <c r="L105" s="1062"/>
      <c r="M105" s="951" t="s">
        <v>432</v>
      </c>
      <c r="N105" s="1067" t="s">
        <v>936</v>
      </c>
      <c r="O105" s="1675" t="s">
        <v>110</v>
      </c>
      <c r="P105" s="1675">
        <v>16</v>
      </c>
      <c r="Q105" s="1676">
        <v>250</v>
      </c>
      <c r="R105" s="292" t="s">
        <v>119</v>
      </c>
      <c r="S105" s="292"/>
      <c r="T105" s="117" t="s">
        <v>294</v>
      </c>
      <c r="U105" s="641"/>
      <c r="V105" s="617"/>
      <c r="W105" s="617"/>
      <c r="X105" s="619"/>
      <c r="Y105" s="972"/>
      <c r="Z105" s="973"/>
      <c r="AA105" s="98"/>
      <c r="AB105" s="95"/>
      <c r="AC105" s="95"/>
      <c r="AD105" s="97"/>
      <c r="AE105" s="126"/>
      <c r="AF105" s="387"/>
      <c r="AG105" s="95"/>
      <c r="AH105" s="95"/>
      <c r="AI105" s="95"/>
      <c r="AJ105" s="97"/>
      <c r="AK105" s="126" t="s">
        <v>119</v>
      </c>
      <c r="AL105" s="787" t="s">
        <v>219</v>
      </c>
      <c r="AM105" s="98" t="s">
        <v>937</v>
      </c>
      <c r="AN105" s="95"/>
      <c r="AO105" s="95"/>
      <c r="AP105" s="378"/>
      <c r="AQ105" s="96"/>
      <c r="AR105" s="123"/>
      <c r="AS105" s="123"/>
      <c r="AT105" s="265"/>
    </row>
    <row r="106" spans="1:46" s="3" customFormat="1" ht="12.75">
      <c r="A106" s="959"/>
      <c r="B106" s="395"/>
      <c r="C106" s="381"/>
      <c r="D106" s="1010"/>
      <c r="E106" s="1010"/>
      <c r="F106" s="888"/>
      <c r="G106" s="10"/>
      <c r="H106" s="11"/>
      <c r="I106" s="11"/>
      <c r="J106" s="53"/>
      <c r="K106" s="974"/>
      <c r="L106" s="1063"/>
      <c r="M106" s="388"/>
      <c r="N106" s="1057" t="s">
        <v>938</v>
      </c>
      <c r="O106" s="679"/>
      <c r="P106" s="679"/>
      <c r="Q106" s="1066"/>
      <c r="R106" s="126"/>
      <c r="S106" s="126"/>
      <c r="T106" s="31"/>
      <c r="U106" s="641"/>
      <c r="V106" s="617"/>
      <c r="W106" s="617"/>
      <c r="X106" s="1070"/>
      <c r="Y106" s="974"/>
      <c r="Z106" s="154"/>
      <c r="AA106" s="10"/>
      <c r="AB106" s="11"/>
      <c r="AC106" s="11"/>
      <c r="AD106" s="53"/>
      <c r="AE106" s="126"/>
      <c r="AF106" s="388"/>
      <c r="AG106" s="11"/>
      <c r="AH106" s="11"/>
      <c r="AI106" s="11"/>
      <c r="AJ106" s="53"/>
      <c r="AK106" s="126"/>
      <c r="AL106" s="388"/>
      <c r="AM106" s="10" t="s">
        <v>29</v>
      </c>
      <c r="AN106" s="11" t="s">
        <v>121</v>
      </c>
      <c r="AO106" s="11">
        <v>15</v>
      </c>
      <c r="AP106" s="68"/>
      <c r="AQ106" s="6"/>
      <c r="AR106" s="63"/>
      <c r="AS106" s="63"/>
      <c r="AT106" s="169"/>
    </row>
    <row r="107" spans="1:46" s="3" customFormat="1" ht="12.75">
      <c r="A107" s="28"/>
      <c r="B107" s="395"/>
      <c r="C107" s="381"/>
      <c r="D107" s="1010"/>
      <c r="E107" s="1010"/>
      <c r="F107" s="888"/>
      <c r="G107" s="10"/>
      <c r="H107" s="11"/>
      <c r="I107" s="11"/>
      <c r="J107" s="53"/>
      <c r="K107" s="974"/>
      <c r="L107" s="1063"/>
      <c r="M107" s="388"/>
      <c r="N107" s="1167" t="s">
        <v>111</v>
      </c>
      <c r="O107" s="694" t="s">
        <v>386</v>
      </c>
      <c r="P107" s="694">
        <v>14</v>
      </c>
      <c r="Q107" s="695">
        <v>150</v>
      </c>
      <c r="R107" s="126"/>
      <c r="S107" s="126"/>
      <c r="T107" s="31"/>
      <c r="U107" s="646"/>
      <c r="V107" s="613"/>
      <c r="W107" s="613"/>
      <c r="X107" s="615"/>
      <c r="Y107" s="974"/>
      <c r="Z107" s="154"/>
      <c r="AA107" s="10"/>
      <c r="AB107" s="11"/>
      <c r="AC107" s="11"/>
      <c r="AD107" s="53"/>
      <c r="AE107" s="126"/>
      <c r="AF107" s="388"/>
      <c r="AG107" s="11"/>
      <c r="AH107" s="11"/>
      <c r="AI107" s="11"/>
      <c r="AJ107" s="53"/>
      <c r="AK107" s="126"/>
      <c r="AL107" s="388"/>
      <c r="AM107" s="10"/>
      <c r="AN107" s="11"/>
      <c r="AO107" s="11"/>
      <c r="AP107" s="68"/>
      <c r="AQ107" s="6"/>
      <c r="AR107" s="63"/>
      <c r="AS107" s="63"/>
      <c r="AT107" s="169"/>
    </row>
    <row r="108" spans="1:46" s="3" customFormat="1" ht="12.75">
      <c r="A108" s="28"/>
      <c r="B108" s="1121">
        <v>30</v>
      </c>
      <c r="C108" s="734" t="s">
        <v>123</v>
      </c>
      <c r="D108" s="1012" t="s">
        <v>123</v>
      </c>
      <c r="E108" s="1012"/>
      <c r="F108" s="386" t="s">
        <v>124</v>
      </c>
      <c r="G108" s="926" t="s">
        <v>978</v>
      </c>
      <c r="H108" s="643" t="s">
        <v>110</v>
      </c>
      <c r="I108" s="927">
        <v>12</v>
      </c>
      <c r="J108" s="644">
        <v>250</v>
      </c>
      <c r="K108" s="240"/>
      <c r="L108" s="240"/>
      <c r="M108" s="386"/>
      <c r="N108" s="685"/>
      <c r="O108" s="686"/>
      <c r="P108" s="686"/>
      <c r="Q108" s="687"/>
      <c r="R108" s="240"/>
      <c r="S108" s="240"/>
      <c r="T108" s="386"/>
      <c r="U108" s="98"/>
      <c r="V108" s="96"/>
      <c r="W108" s="95"/>
      <c r="X108" s="97"/>
      <c r="Y108" s="240"/>
      <c r="Z108" s="386"/>
      <c r="AA108" s="98"/>
      <c r="AB108" s="95"/>
      <c r="AC108" s="95"/>
      <c r="AD108" s="97"/>
      <c r="AE108" s="240"/>
      <c r="AF108" s="599"/>
      <c r="AG108" s="104"/>
      <c r="AH108" s="104"/>
      <c r="AI108" s="95"/>
      <c r="AJ108" s="177"/>
      <c r="AK108" s="240" t="s">
        <v>123</v>
      </c>
      <c r="AL108" s="1119" t="s">
        <v>125</v>
      </c>
      <c r="AM108" s="98" t="s">
        <v>232</v>
      </c>
      <c r="AN108" s="95"/>
      <c r="AO108" s="95"/>
      <c r="AP108" s="241"/>
      <c r="AQ108" s="177"/>
      <c r="AR108" s="177"/>
      <c r="AS108" s="123"/>
      <c r="AT108" s="242"/>
    </row>
    <row r="109" spans="1:46" s="3" customFormat="1" ht="12.75">
      <c r="A109" s="28"/>
      <c r="B109" s="603"/>
      <c r="C109" s="381"/>
      <c r="D109" s="1010"/>
      <c r="E109" s="1010"/>
      <c r="F109" s="31"/>
      <c r="G109" s="712" t="s">
        <v>979</v>
      </c>
      <c r="H109" s="719" t="s">
        <v>110</v>
      </c>
      <c r="I109" s="707">
        <v>11</v>
      </c>
      <c r="J109" s="708">
        <v>200</v>
      </c>
      <c r="K109" s="126"/>
      <c r="L109" s="126"/>
      <c r="M109" s="31"/>
      <c r="N109" s="672"/>
      <c r="O109" s="673"/>
      <c r="P109" s="673"/>
      <c r="Q109" s="1065"/>
      <c r="R109" s="126"/>
      <c r="S109" s="126"/>
      <c r="T109" s="31"/>
      <c r="U109" s="10"/>
      <c r="V109" s="6"/>
      <c r="W109" s="11"/>
      <c r="X109" s="53"/>
      <c r="Y109" s="126"/>
      <c r="Z109" s="31"/>
      <c r="AA109" s="10"/>
      <c r="AB109" s="11"/>
      <c r="AC109" s="11"/>
      <c r="AD109" s="53"/>
      <c r="AE109" s="126"/>
      <c r="AF109" s="255"/>
      <c r="AG109" s="13"/>
      <c r="AH109" s="13"/>
      <c r="AI109" s="11"/>
      <c r="AJ109" s="50"/>
      <c r="AK109" s="126"/>
      <c r="AL109" s="787"/>
      <c r="AM109" s="10" t="s">
        <v>156</v>
      </c>
      <c r="AN109" s="11" t="s">
        <v>110</v>
      </c>
      <c r="AO109" s="11">
        <v>24</v>
      </c>
      <c r="AP109" s="74" t="s">
        <v>315</v>
      </c>
      <c r="AQ109" s="50"/>
      <c r="AR109" s="50"/>
      <c r="AS109" s="63"/>
      <c r="AT109" s="12"/>
    </row>
    <row r="110" spans="1:46" s="3" customFormat="1" ht="12.75">
      <c r="A110" s="28"/>
      <c r="B110" s="603"/>
      <c r="C110" s="381"/>
      <c r="D110" s="1010"/>
      <c r="E110" s="1010"/>
      <c r="F110" s="31"/>
      <c r="G110" s="718" t="s">
        <v>980</v>
      </c>
      <c r="H110" s="713" t="s">
        <v>110</v>
      </c>
      <c r="I110" s="710">
        <v>11</v>
      </c>
      <c r="J110" s="711">
        <v>200</v>
      </c>
      <c r="K110" s="126"/>
      <c r="L110" s="126"/>
      <c r="M110" s="31"/>
      <c r="N110" s="672"/>
      <c r="O110" s="673"/>
      <c r="P110" s="673"/>
      <c r="Q110" s="1065"/>
      <c r="R110" s="126"/>
      <c r="S110" s="126"/>
      <c r="T110" s="31"/>
      <c r="U110" s="10"/>
      <c r="V110" s="6"/>
      <c r="W110" s="11"/>
      <c r="X110" s="53"/>
      <c r="Y110" s="126"/>
      <c r="Z110" s="31"/>
      <c r="AA110" s="10"/>
      <c r="AB110" s="11"/>
      <c r="AC110" s="11"/>
      <c r="AD110" s="53"/>
      <c r="AE110" s="126"/>
      <c r="AF110" s="255"/>
      <c r="AG110" s="13"/>
      <c r="AH110" s="13"/>
      <c r="AI110" s="11"/>
      <c r="AJ110" s="50"/>
      <c r="AK110" s="126"/>
      <c r="AL110" s="787"/>
      <c r="AM110" s="10"/>
      <c r="AN110" s="11"/>
      <c r="AO110" s="11"/>
      <c r="AP110" s="74"/>
      <c r="AQ110" s="50"/>
      <c r="AR110" s="50"/>
      <c r="AS110" s="63"/>
      <c r="AT110" s="12"/>
    </row>
    <row r="111" spans="1:46" s="3" customFormat="1" ht="13.5" thickBot="1">
      <c r="A111" s="976"/>
      <c r="B111" s="945"/>
      <c r="C111" s="908"/>
      <c r="D111" s="1014"/>
      <c r="E111" s="1014"/>
      <c r="F111" s="385"/>
      <c r="G111" s="652" t="s">
        <v>981</v>
      </c>
      <c r="H111" s="653" t="s">
        <v>386</v>
      </c>
      <c r="I111" s="654">
        <v>11</v>
      </c>
      <c r="J111" s="655">
        <v>150</v>
      </c>
      <c r="K111" s="135"/>
      <c r="L111" s="128"/>
      <c r="M111" s="385"/>
      <c r="N111" s="696"/>
      <c r="O111" s="697"/>
      <c r="P111" s="697"/>
      <c r="Q111" s="698"/>
      <c r="R111" s="128"/>
      <c r="S111" s="128"/>
      <c r="T111" s="598"/>
      <c r="U111" s="78"/>
      <c r="V111" s="77"/>
      <c r="W111" s="79"/>
      <c r="X111" s="76"/>
      <c r="Y111" s="135"/>
      <c r="Z111" s="598"/>
      <c r="AA111" s="78"/>
      <c r="AB111" s="79"/>
      <c r="AC111" s="79"/>
      <c r="AD111" s="76"/>
      <c r="AE111" s="128"/>
      <c r="AF111" s="598"/>
      <c r="AG111" s="81"/>
      <c r="AH111" s="81"/>
      <c r="AI111" s="79"/>
      <c r="AJ111" s="80"/>
      <c r="AK111" s="128"/>
      <c r="AL111" s="606"/>
      <c r="AM111" s="78"/>
      <c r="AN111" s="79"/>
      <c r="AO111" s="79"/>
      <c r="AP111" s="200"/>
      <c r="AQ111" s="80"/>
      <c r="AR111" s="80"/>
      <c r="AS111" s="83"/>
      <c r="AT111" s="84"/>
    </row>
    <row r="112" spans="1:46" s="3" customFormat="1" ht="13.5" thickTop="1">
      <c r="A112" s="28"/>
      <c r="B112" s="6"/>
      <c r="C112" s="6"/>
      <c r="D112" s="1010"/>
      <c r="E112" s="1010"/>
      <c r="F112" s="31"/>
      <c r="G112" s="40"/>
      <c r="H112" s="6"/>
      <c r="I112" s="6"/>
      <c r="J112" s="6"/>
      <c r="K112" s="126"/>
      <c r="L112" s="126"/>
      <c r="M112" s="31"/>
      <c r="N112" s="40"/>
      <c r="O112" s="6"/>
      <c r="P112" s="6"/>
      <c r="Q112" s="6"/>
      <c r="R112" s="126"/>
      <c r="S112" s="126"/>
      <c r="T112" s="31"/>
      <c r="U112" s="40"/>
      <c r="V112" s="6"/>
      <c r="W112" s="6"/>
      <c r="X112" s="6"/>
      <c r="Y112" s="126"/>
      <c r="Z112" s="31"/>
      <c r="AA112" s="40"/>
      <c r="AB112" s="6"/>
      <c r="AC112" s="6"/>
      <c r="AD112" s="6"/>
      <c r="AE112" s="126"/>
      <c r="AF112" s="31"/>
      <c r="AG112" s="6"/>
      <c r="AH112" s="6"/>
      <c r="AI112" s="6"/>
      <c r="AJ112" s="74"/>
      <c r="AK112" s="126"/>
      <c r="AL112" s="31"/>
      <c r="AM112" s="40"/>
      <c r="AN112" s="6"/>
      <c r="AO112" s="6"/>
      <c r="AP112" s="6"/>
      <c r="AQ112" s="6"/>
      <c r="AR112" s="6"/>
      <c r="AS112" s="6"/>
      <c r="AT112" s="12"/>
    </row>
    <row r="113" spans="1:46" ht="18">
      <c r="A113" s="162"/>
      <c r="B113" s="39"/>
      <c r="C113" s="954" t="s">
        <v>552</v>
      </c>
      <c r="D113" s="1267"/>
      <c r="E113" s="1267"/>
      <c r="F113" s="955"/>
      <c r="G113" s="58"/>
      <c r="H113" s="58"/>
      <c r="I113" s="39"/>
      <c r="J113" s="954"/>
      <c r="K113" s="6"/>
      <c r="L113" s="6"/>
      <c r="M113" s="955" t="s">
        <v>553</v>
      </c>
      <c r="N113" s="954"/>
      <c r="O113" s="58"/>
      <c r="P113" s="39"/>
      <c r="Q113" s="58"/>
      <c r="R113" s="31"/>
      <c r="S113" s="31"/>
      <c r="T113" s="954" t="s">
        <v>554</v>
      </c>
      <c r="U113" s="39"/>
      <c r="V113" s="956"/>
      <c r="W113" s="138"/>
      <c r="X113" s="957"/>
      <c r="Y113" s="117"/>
      <c r="Z113" s="953" t="s">
        <v>603</v>
      </c>
      <c r="AA113" s="956"/>
      <c r="AB113" s="58"/>
      <c r="AC113" s="31"/>
      <c r="AD113" s="117"/>
      <c r="AE113" s="129"/>
      <c r="AF113" s="39"/>
      <c r="AG113" s="1410"/>
      <c r="AH113" s="954"/>
      <c r="AI113" s="31"/>
      <c r="AJ113" s="204"/>
      <c r="AK113" s="129"/>
      <c r="AL113" s="957"/>
      <c r="AM113" s="22"/>
      <c r="AO113" s="22"/>
      <c r="AP113" s="22"/>
      <c r="AQ113" s="22"/>
      <c r="AR113" s="22"/>
      <c r="AS113" s="22"/>
      <c r="AT113" s="225" t="s">
        <v>348</v>
      </c>
    </row>
    <row r="114" spans="1:46" ht="13.5" thickBot="1">
      <c r="A114" s="47"/>
      <c r="B114" s="7"/>
      <c r="C114" s="7"/>
      <c r="D114" s="1268"/>
      <c r="E114" s="1268"/>
      <c r="F114" s="26"/>
      <c r="G114" s="7"/>
      <c r="H114" s="5"/>
      <c r="I114" s="7"/>
      <c r="J114" s="7"/>
      <c r="K114" s="131"/>
      <c r="L114" s="131"/>
      <c r="M114" s="26"/>
      <c r="N114" s="7"/>
      <c r="O114" s="5"/>
      <c r="P114" s="7"/>
      <c r="Q114" s="7"/>
      <c r="R114" s="131"/>
      <c r="S114" s="131"/>
      <c r="T114" s="26"/>
      <c r="U114" s="7"/>
      <c r="V114" s="5"/>
      <c r="W114" s="7"/>
      <c r="X114" s="7"/>
      <c r="Y114" s="131"/>
      <c r="Z114" s="738"/>
      <c r="AA114" s="7"/>
      <c r="AB114" s="5"/>
      <c r="AC114" s="7"/>
      <c r="AD114" s="7"/>
      <c r="AE114" s="131"/>
      <c r="AF114" s="26"/>
      <c r="AG114" s="7"/>
      <c r="AH114" s="7"/>
      <c r="AI114" s="7"/>
      <c r="AJ114" s="71"/>
      <c r="AK114" s="131"/>
      <c r="AL114" s="26"/>
      <c r="AM114" s="7"/>
      <c r="AN114" s="5"/>
      <c r="AO114" s="7"/>
      <c r="AP114" s="7"/>
      <c r="AQ114" s="7"/>
      <c r="AR114" s="7"/>
      <c r="AS114" s="7"/>
      <c r="AT114" s="25"/>
    </row>
    <row r="115" ht="13.5" thickTop="1"/>
    <row r="116" spans="10:42" ht="12.75">
      <c r="J116" s="109"/>
      <c r="K116" s="228"/>
      <c r="L116" s="228"/>
      <c r="M116" s="348"/>
      <c r="N116" s="109"/>
      <c r="O116" s="110"/>
      <c r="P116" s="109"/>
      <c r="Q116" s="109"/>
      <c r="R116" s="228"/>
      <c r="S116" s="228"/>
      <c r="T116" s="348"/>
      <c r="U116" s="109"/>
      <c r="V116" s="110"/>
      <c r="W116" s="109"/>
      <c r="X116" s="109"/>
      <c r="Y116" s="228"/>
      <c r="Z116" s="164"/>
      <c r="AA116" s="109"/>
      <c r="AB116" s="110"/>
      <c r="AC116" s="109"/>
      <c r="AD116" s="109"/>
      <c r="AE116" s="228"/>
      <c r="AF116" s="348"/>
      <c r="AG116" s="109"/>
      <c r="AH116" s="109"/>
      <c r="AI116" s="109"/>
      <c r="AJ116" s="109"/>
      <c r="AK116" s="228"/>
      <c r="AP116" s="109"/>
    </row>
    <row r="117" spans="10:37" ht="12.75">
      <c r="J117" s="109"/>
      <c r="K117" s="228"/>
      <c r="L117" s="228"/>
      <c r="M117" s="348"/>
      <c r="N117" s="109"/>
      <c r="O117" s="58"/>
      <c r="P117" s="118"/>
      <c r="Q117" s="161"/>
      <c r="R117" s="31"/>
      <c r="S117" s="31"/>
      <c r="T117" s="39"/>
      <c r="U117" s="58"/>
      <c r="V117" s="31"/>
      <c r="W117" s="117"/>
      <c r="X117" s="39"/>
      <c r="Y117" s="228"/>
      <c r="Z117" s="164"/>
      <c r="AA117" s="109"/>
      <c r="AB117" s="110"/>
      <c r="AC117" s="109"/>
      <c r="AD117" s="109"/>
      <c r="AE117" s="228"/>
      <c r="AF117" s="348"/>
      <c r="AG117" s="109"/>
      <c r="AH117" s="109"/>
      <c r="AI117" s="109"/>
      <c r="AJ117" s="109"/>
      <c r="AK117" s="228"/>
    </row>
    <row r="118" spans="8:37" ht="12.75">
      <c r="H118" s="31"/>
      <c r="I118" s="22"/>
      <c r="J118" s="111"/>
      <c r="K118" s="130"/>
      <c r="L118" s="130"/>
      <c r="M118" s="748"/>
      <c r="N118" s="111"/>
      <c r="O118" s="113"/>
      <c r="P118" s="111"/>
      <c r="Q118" s="111"/>
      <c r="R118" s="130"/>
      <c r="S118" s="130"/>
      <c r="T118" s="748"/>
      <c r="U118" s="109"/>
      <c r="V118" s="110"/>
      <c r="W118" s="109"/>
      <c r="X118" s="109"/>
      <c r="Y118" s="228"/>
      <c r="Z118" s="164"/>
      <c r="AA118" s="109"/>
      <c r="AB118" s="110"/>
      <c r="AC118" s="109"/>
      <c r="AD118" s="109"/>
      <c r="AE118" s="228"/>
      <c r="AF118" s="348"/>
      <c r="AG118" s="109"/>
      <c r="AH118" s="109"/>
      <c r="AI118" s="109"/>
      <c r="AJ118" s="109"/>
      <c r="AK118" s="228"/>
    </row>
    <row r="119" ht="12.75">
      <c r="C119" s="954"/>
    </row>
    <row r="120" spans="10:15" ht="12.75">
      <c r="J120" s="58"/>
      <c r="K120" s="31"/>
      <c r="L120" s="31"/>
      <c r="M120" s="117"/>
      <c r="N120" s="39"/>
      <c r="O120" s="4"/>
    </row>
    <row r="137" spans="1:43" ht="12.75">
      <c r="A137" s="779"/>
      <c r="B137" s="779"/>
      <c r="C137" s="779"/>
      <c r="F137" s="781"/>
      <c r="G137" s="779"/>
      <c r="H137" s="782"/>
      <c r="I137" s="782"/>
      <c r="J137" s="782"/>
      <c r="K137" s="780"/>
      <c r="L137" s="780"/>
      <c r="M137" s="782"/>
      <c r="N137" s="780"/>
      <c r="O137" s="782"/>
      <c r="P137" s="782"/>
      <c r="Q137" s="782"/>
      <c r="R137" s="780"/>
      <c r="S137" s="780"/>
      <c r="T137" s="782"/>
      <c r="U137" s="780"/>
      <c r="V137" s="782"/>
      <c r="W137" s="782"/>
      <c r="X137" s="782"/>
      <c r="Y137" s="780"/>
      <c r="Z137" s="782"/>
      <c r="AA137" s="780"/>
      <c r="AB137" s="782"/>
      <c r="AC137" s="782"/>
      <c r="AD137" s="782"/>
      <c r="AE137" s="780"/>
      <c r="AF137" s="781"/>
      <c r="AG137" s="779"/>
      <c r="AH137" s="779"/>
      <c r="AI137" s="779"/>
      <c r="AJ137" s="829" t="s">
        <v>492</v>
      </c>
      <c r="AK137" s="780"/>
      <c r="AL137" s="781"/>
      <c r="AM137" s="779"/>
      <c r="AN137" s="780"/>
      <c r="AO137" s="779"/>
      <c r="AP137" s="779"/>
      <c r="AQ137" s="779"/>
    </row>
    <row r="138" spans="1:42" ht="12.75">
      <c r="A138" s="3"/>
      <c r="B138" s="3"/>
      <c r="C138" s="3"/>
      <c r="F138" s="118">
        <f aca="true" t="shared" si="0" ref="F138:F144">COUNTIF($D$5:$D$133,G138)</f>
        <v>0</v>
      </c>
      <c r="G138" s="3" t="s">
        <v>126</v>
      </c>
      <c r="I138" s="3"/>
      <c r="J138" s="223"/>
      <c r="M138" s="118">
        <f aca="true" t="shared" si="1" ref="M138:M144">COUNTIF($K$5:$K$133,N138)</f>
        <v>0</v>
      </c>
      <c r="N138" s="3" t="s">
        <v>126</v>
      </c>
      <c r="P138" s="3"/>
      <c r="Q138" s="3"/>
      <c r="T138" s="118">
        <f aca="true" t="shared" si="2" ref="T138:T144">COUNTIF($R$5:$R$133,U138)</f>
        <v>1</v>
      </c>
      <c r="U138" s="3" t="s">
        <v>126</v>
      </c>
      <c r="W138" s="3"/>
      <c r="X138" s="3"/>
      <c r="Z138" s="118">
        <f aca="true" t="shared" si="3" ref="Z138:Z144">COUNTIF($Y$5:$Y$133,AA138)</f>
        <v>0</v>
      </c>
      <c r="AA138" s="3" t="s">
        <v>126</v>
      </c>
      <c r="AC138" s="3"/>
      <c r="AD138" s="3"/>
      <c r="AF138" s="118">
        <f aca="true" t="shared" si="4" ref="AF138:AF144">COUNTIF($AE$5:$AE$133,AG138)</f>
        <v>2</v>
      </c>
      <c r="AG138" s="3" t="s">
        <v>126</v>
      </c>
      <c r="AH138" s="3"/>
      <c r="AI138" s="3"/>
      <c r="AJ138" s="828">
        <f>F138+M138+T138+Z138+AF138</f>
        <v>3</v>
      </c>
      <c r="AL138" s="118">
        <f aca="true" t="shared" si="5" ref="AL138:AL144">COUNTIF($AK$5:$AK$133,AM138)</f>
        <v>0</v>
      </c>
      <c r="AM138" s="3" t="s">
        <v>126</v>
      </c>
      <c r="AO138" s="3"/>
      <c r="AP138" s="3"/>
    </row>
    <row r="139" spans="1:42" ht="12.75">
      <c r="A139" s="3"/>
      <c r="B139" s="3"/>
      <c r="C139" s="3"/>
      <c r="F139" s="118">
        <f t="shared" si="0"/>
        <v>0</v>
      </c>
      <c r="G139" s="3" t="s">
        <v>109</v>
      </c>
      <c r="I139" s="3"/>
      <c r="J139" s="223"/>
      <c r="M139" s="118">
        <f t="shared" si="1"/>
        <v>2</v>
      </c>
      <c r="N139" s="3" t="s">
        <v>109</v>
      </c>
      <c r="P139" s="3"/>
      <c r="Q139" s="3"/>
      <c r="T139" s="118">
        <f t="shared" si="2"/>
        <v>3</v>
      </c>
      <c r="U139" s="3" t="s">
        <v>109</v>
      </c>
      <c r="W139" s="3"/>
      <c r="X139" s="3"/>
      <c r="Z139" s="118">
        <f t="shared" si="3"/>
        <v>0</v>
      </c>
      <c r="AA139" s="3" t="s">
        <v>109</v>
      </c>
      <c r="AC139" s="3"/>
      <c r="AD139" s="3"/>
      <c r="AF139" s="118">
        <f t="shared" si="4"/>
        <v>0</v>
      </c>
      <c r="AG139" s="3" t="s">
        <v>109</v>
      </c>
      <c r="AH139" s="3"/>
      <c r="AI139" s="3"/>
      <c r="AJ139" s="828">
        <f aca="true" t="shared" si="6" ref="AJ139:AJ146">F139+M139+T139+Z139+AF139</f>
        <v>5</v>
      </c>
      <c r="AL139" s="118">
        <f t="shared" si="5"/>
        <v>0</v>
      </c>
      <c r="AM139" s="3" t="s">
        <v>109</v>
      </c>
      <c r="AO139" s="3"/>
      <c r="AP139" s="3"/>
    </row>
    <row r="140" spans="1:42" ht="12.75">
      <c r="A140" s="3"/>
      <c r="B140" s="3"/>
      <c r="C140" s="3"/>
      <c r="F140" s="118">
        <f t="shared" si="0"/>
        <v>2</v>
      </c>
      <c r="G140" s="3" t="s">
        <v>112</v>
      </c>
      <c r="I140" s="3"/>
      <c r="J140" s="223"/>
      <c r="M140" s="118">
        <f t="shared" si="1"/>
        <v>1</v>
      </c>
      <c r="N140" s="3" t="s">
        <v>112</v>
      </c>
      <c r="P140" s="3"/>
      <c r="Q140" s="3"/>
      <c r="T140" s="118">
        <f t="shared" si="2"/>
        <v>0</v>
      </c>
      <c r="U140" s="3" t="s">
        <v>112</v>
      </c>
      <c r="W140" s="3"/>
      <c r="X140" s="3"/>
      <c r="Z140" s="118">
        <f t="shared" si="3"/>
        <v>1</v>
      </c>
      <c r="AA140" s="3" t="s">
        <v>112</v>
      </c>
      <c r="AC140" s="3"/>
      <c r="AD140" s="3"/>
      <c r="AF140" s="118">
        <f t="shared" si="4"/>
        <v>0</v>
      </c>
      <c r="AG140" s="3" t="s">
        <v>112</v>
      </c>
      <c r="AH140" s="3"/>
      <c r="AI140" s="3"/>
      <c r="AJ140" s="828">
        <f t="shared" si="6"/>
        <v>4</v>
      </c>
      <c r="AL140" s="118">
        <f t="shared" si="5"/>
        <v>0</v>
      </c>
      <c r="AM140" s="3" t="s">
        <v>112</v>
      </c>
      <c r="AO140" s="3"/>
      <c r="AP140" s="3"/>
    </row>
    <row r="141" spans="1:42" ht="12.75">
      <c r="A141" s="3"/>
      <c r="B141" s="3"/>
      <c r="C141" s="3"/>
      <c r="F141" s="118">
        <f t="shared" si="0"/>
        <v>0</v>
      </c>
      <c r="G141" s="3" t="s">
        <v>115</v>
      </c>
      <c r="I141" s="3"/>
      <c r="J141" s="223"/>
      <c r="M141" s="118">
        <f t="shared" si="1"/>
        <v>0</v>
      </c>
      <c r="N141" s="3" t="s">
        <v>115</v>
      </c>
      <c r="P141" s="3"/>
      <c r="Q141" s="3"/>
      <c r="T141" s="118">
        <f t="shared" si="2"/>
        <v>4</v>
      </c>
      <c r="U141" s="3" t="s">
        <v>115</v>
      </c>
      <c r="W141" s="3"/>
      <c r="X141" s="3"/>
      <c r="Z141" s="118">
        <f t="shared" si="3"/>
        <v>0</v>
      </c>
      <c r="AA141" s="3" t="s">
        <v>115</v>
      </c>
      <c r="AC141" s="3"/>
      <c r="AD141" s="3"/>
      <c r="AF141" s="118">
        <f t="shared" si="4"/>
        <v>0</v>
      </c>
      <c r="AG141" s="3" t="s">
        <v>115</v>
      </c>
      <c r="AH141" s="3"/>
      <c r="AI141" s="3"/>
      <c r="AJ141" s="828">
        <f t="shared" si="6"/>
        <v>4</v>
      </c>
      <c r="AL141" s="118">
        <f t="shared" si="5"/>
        <v>0</v>
      </c>
      <c r="AM141" s="3" t="s">
        <v>115</v>
      </c>
      <c r="AO141" s="3"/>
      <c r="AP141" s="3"/>
    </row>
    <row r="142" spans="1:42" ht="12.75">
      <c r="A142" s="3"/>
      <c r="B142" s="3"/>
      <c r="C142" s="3"/>
      <c r="F142" s="118">
        <f t="shared" si="0"/>
        <v>4</v>
      </c>
      <c r="G142" s="3" t="s">
        <v>117</v>
      </c>
      <c r="I142" s="3"/>
      <c r="J142" s="223"/>
      <c r="M142" s="118">
        <f t="shared" si="1"/>
        <v>0</v>
      </c>
      <c r="N142" s="3" t="s">
        <v>117</v>
      </c>
      <c r="P142" s="3"/>
      <c r="Q142" s="3"/>
      <c r="T142" s="118">
        <f t="shared" si="2"/>
        <v>0</v>
      </c>
      <c r="U142" s="3" t="s">
        <v>117</v>
      </c>
      <c r="W142" s="3"/>
      <c r="X142" s="3"/>
      <c r="Z142" s="118">
        <f t="shared" si="3"/>
        <v>4</v>
      </c>
      <c r="AA142" s="3" t="s">
        <v>117</v>
      </c>
      <c r="AC142" s="3"/>
      <c r="AD142" s="3"/>
      <c r="AF142" s="118">
        <f t="shared" si="4"/>
        <v>0</v>
      </c>
      <c r="AG142" s="3" t="s">
        <v>117</v>
      </c>
      <c r="AH142" s="3"/>
      <c r="AI142" s="3"/>
      <c r="AJ142" s="828">
        <f t="shared" si="6"/>
        <v>8</v>
      </c>
      <c r="AL142" s="118">
        <f t="shared" si="5"/>
        <v>0</v>
      </c>
      <c r="AM142" s="3" t="s">
        <v>117</v>
      </c>
      <c r="AO142" s="3"/>
      <c r="AP142" s="3"/>
    </row>
    <row r="143" spans="1:42" ht="12.75">
      <c r="A143" s="3"/>
      <c r="B143" s="3"/>
      <c r="C143" s="3"/>
      <c r="F143" s="118">
        <f t="shared" si="0"/>
        <v>0</v>
      </c>
      <c r="G143" s="3" t="s">
        <v>119</v>
      </c>
      <c r="I143" s="3"/>
      <c r="J143" s="223"/>
      <c r="M143" s="118">
        <f t="shared" si="1"/>
        <v>5</v>
      </c>
      <c r="N143" s="3" t="s">
        <v>119</v>
      </c>
      <c r="P143" s="3"/>
      <c r="Q143" s="3"/>
      <c r="T143" s="118">
        <f t="shared" si="2"/>
        <v>5</v>
      </c>
      <c r="U143" s="3" t="s">
        <v>119</v>
      </c>
      <c r="W143" s="3"/>
      <c r="X143" s="3"/>
      <c r="Z143" s="118">
        <f t="shared" si="3"/>
        <v>0</v>
      </c>
      <c r="AA143" s="3" t="s">
        <v>119</v>
      </c>
      <c r="AC143" s="3"/>
      <c r="AD143" s="3"/>
      <c r="AF143" s="118">
        <f t="shared" si="4"/>
        <v>0</v>
      </c>
      <c r="AG143" s="3" t="s">
        <v>119</v>
      </c>
      <c r="AH143" s="3"/>
      <c r="AI143" s="3"/>
      <c r="AJ143" s="828">
        <f t="shared" si="6"/>
        <v>10</v>
      </c>
      <c r="AL143" s="118">
        <f t="shared" si="5"/>
        <v>5</v>
      </c>
      <c r="AM143" s="3" t="s">
        <v>119</v>
      </c>
      <c r="AO143" s="3"/>
      <c r="AP143" s="3"/>
    </row>
    <row r="144" spans="1:42" ht="12.75">
      <c r="A144" s="3"/>
      <c r="B144" s="3"/>
      <c r="C144" s="3"/>
      <c r="F144" s="118">
        <f t="shared" si="0"/>
        <v>5</v>
      </c>
      <c r="G144" s="3" t="s">
        <v>123</v>
      </c>
      <c r="I144" s="3"/>
      <c r="J144" s="223"/>
      <c r="M144" s="118">
        <f t="shared" si="1"/>
        <v>0</v>
      </c>
      <c r="N144" s="3" t="s">
        <v>123</v>
      </c>
      <c r="P144" s="3"/>
      <c r="Q144" s="3"/>
      <c r="T144" s="118">
        <f t="shared" si="2"/>
        <v>0</v>
      </c>
      <c r="U144" s="3" t="s">
        <v>123</v>
      </c>
      <c r="W144" s="3"/>
      <c r="X144" s="3"/>
      <c r="Z144" s="118">
        <f t="shared" si="3"/>
        <v>0</v>
      </c>
      <c r="AA144" s="3" t="s">
        <v>123</v>
      </c>
      <c r="AC144" s="3"/>
      <c r="AD144" s="3"/>
      <c r="AF144" s="118">
        <f t="shared" si="4"/>
        <v>0</v>
      </c>
      <c r="AG144" s="3" t="s">
        <v>123</v>
      </c>
      <c r="AH144" s="3"/>
      <c r="AI144" s="3"/>
      <c r="AJ144" s="828">
        <f t="shared" si="6"/>
        <v>5</v>
      </c>
      <c r="AL144" s="118">
        <f t="shared" si="5"/>
        <v>5</v>
      </c>
      <c r="AM144" s="3" t="s">
        <v>123</v>
      </c>
      <c r="AO144" s="3"/>
      <c r="AP144" s="3"/>
    </row>
    <row r="145" spans="1:42" ht="12.75">
      <c r="A145" s="3"/>
      <c r="B145" s="3"/>
      <c r="C145" s="3"/>
      <c r="F145" s="118"/>
      <c r="G145" s="3"/>
      <c r="I145" s="3"/>
      <c r="J145" s="223"/>
      <c r="M145" s="118"/>
      <c r="N145" s="3"/>
      <c r="P145" s="3"/>
      <c r="Q145" s="3"/>
      <c r="T145" s="118"/>
      <c r="U145" s="3"/>
      <c r="W145" s="3"/>
      <c r="X145" s="3"/>
      <c r="AA145" s="3"/>
      <c r="AC145" s="3"/>
      <c r="AD145" s="3"/>
      <c r="AF145" s="118"/>
      <c r="AG145" s="3"/>
      <c r="AH145" s="3"/>
      <c r="AI145" s="3"/>
      <c r="AJ145" s="3"/>
      <c r="AL145" s="118"/>
      <c r="AM145" s="3"/>
      <c r="AO145" s="3"/>
      <c r="AP145" s="3"/>
    </row>
    <row r="146" spans="1:42" ht="12.75">
      <c r="A146" s="3"/>
      <c r="B146" s="3"/>
      <c r="C146" s="3"/>
      <c r="F146" s="792">
        <f>SUM(F138:F144)</f>
        <v>11</v>
      </c>
      <c r="G146" s="792" t="s">
        <v>267</v>
      </c>
      <c r="H146" s="792"/>
      <c r="I146" s="793"/>
      <c r="J146" s="792"/>
      <c r="K146" s="793"/>
      <c r="L146" s="793"/>
      <c r="M146" s="792">
        <f>SUM(M138:M144)</f>
        <v>8</v>
      </c>
      <c r="N146" s="792" t="s">
        <v>267</v>
      </c>
      <c r="O146" s="793"/>
      <c r="P146" s="793"/>
      <c r="Q146" s="793"/>
      <c r="R146" s="793"/>
      <c r="S146" s="793"/>
      <c r="T146" s="792">
        <f>SUM(T138:T144)</f>
        <v>13</v>
      </c>
      <c r="U146" s="792" t="s">
        <v>267</v>
      </c>
      <c r="V146" s="793"/>
      <c r="W146" s="793"/>
      <c r="X146" s="793"/>
      <c r="Y146" s="793"/>
      <c r="Z146" s="792">
        <f>SUM(Z138:Z144)</f>
        <v>5</v>
      </c>
      <c r="AA146" s="792" t="s">
        <v>267</v>
      </c>
      <c r="AB146" s="793"/>
      <c r="AC146" s="793"/>
      <c r="AD146" s="793"/>
      <c r="AE146" s="793"/>
      <c r="AF146" s="792">
        <f>SUM(AF138:AF144)</f>
        <v>2</v>
      </c>
      <c r="AG146" s="792" t="s">
        <v>267</v>
      </c>
      <c r="AH146" s="793"/>
      <c r="AI146" s="793"/>
      <c r="AJ146" s="828">
        <f t="shared" si="6"/>
        <v>39</v>
      </c>
      <c r="AK146" s="793"/>
      <c r="AL146" s="792">
        <f>SUM(AL138:AL144)</f>
        <v>10</v>
      </c>
      <c r="AM146" s="792" t="s">
        <v>267</v>
      </c>
      <c r="AO146" s="3"/>
      <c r="AP146" s="118">
        <f>F146+M146+T146+Z146+AF146+AL146</f>
        <v>49</v>
      </c>
    </row>
    <row r="147" spans="1:42" ht="12.75">
      <c r="A147" s="3"/>
      <c r="B147" s="3"/>
      <c r="C147" s="3"/>
      <c r="F147" s="118"/>
      <c r="G147" s="3"/>
      <c r="I147" s="3"/>
      <c r="J147" s="3"/>
      <c r="M147" s="118"/>
      <c r="N147" s="3"/>
      <c r="P147" s="3"/>
      <c r="Q147" s="3"/>
      <c r="T147" s="118"/>
      <c r="U147" s="3"/>
      <c r="W147" s="3"/>
      <c r="X147" s="3"/>
      <c r="AA147" s="3"/>
      <c r="AC147" s="3"/>
      <c r="AD147" s="3"/>
      <c r="AF147" s="118"/>
      <c r="AG147" s="3"/>
      <c r="AH147" s="3"/>
      <c r="AI147" s="3"/>
      <c r="AJ147" s="3"/>
      <c r="AL147" s="118"/>
      <c r="AM147" s="3"/>
      <c r="AO147" s="3"/>
      <c r="AP147" s="3"/>
    </row>
    <row r="148" spans="1:42" ht="12.75">
      <c r="A148" s="3"/>
      <c r="B148" s="3"/>
      <c r="C148" s="3"/>
      <c r="F148" s="118"/>
      <c r="G148" s="3"/>
      <c r="I148" s="3"/>
      <c r="J148" s="3"/>
      <c r="M148" s="118"/>
      <c r="N148" s="3"/>
      <c r="P148" s="3"/>
      <c r="Q148" s="3"/>
      <c r="T148" s="118"/>
      <c r="U148" s="3"/>
      <c r="W148" s="3"/>
      <c r="X148" s="3"/>
      <c r="AA148" s="3"/>
      <c r="AC148" s="3"/>
      <c r="AD148" s="3"/>
      <c r="AF148" s="118"/>
      <c r="AG148" s="3"/>
      <c r="AH148" s="3"/>
      <c r="AI148" s="3"/>
      <c r="AJ148" s="3"/>
      <c r="AL148" s="118"/>
      <c r="AM148" s="3"/>
      <c r="AO148" s="3"/>
      <c r="AP148" s="3"/>
    </row>
    <row r="149" spans="1:42" ht="12.75">
      <c r="A149" s="3"/>
      <c r="B149" s="3"/>
      <c r="C149" s="3"/>
      <c r="F149" s="118"/>
      <c r="G149" s="3"/>
      <c r="I149" s="3"/>
      <c r="J149" s="3"/>
      <c r="M149" s="118"/>
      <c r="N149" s="3"/>
      <c r="P149" s="3"/>
      <c r="Q149" s="3"/>
      <c r="T149" s="118"/>
      <c r="U149" s="3"/>
      <c r="W149" s="3"/>
      <c r="X149" s="3"/>
      <c r="AA149" s="3"/>
      <c r="AC149" s="3"/>
      <c r="AD149" s="3"/>
      <c r="AF149" s="118"/>
      <c r="AG149" s="3"/>
      <c r="AH149" s="3"/>
      <c r="AI149" s="3"/>
      <c r="AJ149" s="3"/>
      <c r="AL149" s="118"/>
      <c r="AM149" s="3"/>
      <c r="AO149" s="3"/>
      <c r="AP149" s="3"/>
    </row>
    <row r="150" spans="1:42" ht="12.75">
      <c r="A150" s="3"/>
      <c r="B150" s="3"/>
      <c r="C150" s="3"/>
      <c r="F150" s="118">
        <f>COUNTIF($F$5:$F$133,"GREY(T)")</f>
        <v>2</v>
      </c>
      <c r="G150" s="118" t="s">
        <v>481</v>
      </c>
      <c r="I150" s="3"/>
      <c r="J150" s="110"/>
      <c r="K150" s="228"/>
      <c r="L150" s="228"/>
      <c r="M150" s="118">
        <f>COUNTIF($M$5:$M$133,N150)</f>
        <v>0</v>
      </c>
      <c r="N150" s="164" t="s">
        <v>127</v>
      </c>
      <c r="O150" s="110"/>
      <c r="P150" s="110"/>
      <c r="Q150" s="110"/>
      <c r="R150" s="228"/>
      <c r="S150" s="228"/>
      <c r="T150" s="118">
        <f>COUNTIF($T$5:$T$133,U150)</f>
        <v>4</v>
      </c>
      <c r="U150" s="164" t="s">
        <v>294</v>
      </c>
      <c r="V150" s="110"/>
      <c r="W150" s="110"/>
      <c r="X150" s="110"/>
      <c r="Y150" s="228"/>
      <c r="Z150" s="118">
        <f>COUNTIF($Z$5:$Z$133,AA150)</f>
        <v>1</v>
      </c>
      <c r="AA150" s="118" t="s">
        <v>478</v>
      </c>
      <c r="AC150" s="3"/>
      <c r="AD150" s="110"/>
      <c r="AE150" s="228"/>
      <c r="AF150" s="118">
        <f>COUNTIF($AF$5:$AF$133,AG150)</f>
        <v>2</v>
      </c>
      <c r="AG150" s="164" t="s">
        <v>289</v>
      </c>
      <c r="AH150" s="110"/>
      <c r="AI150" s="110"/>
      <c r="AJ150" s="110"/>
      <c r="AK150" s="228"/>
      <c r="AL150" s="118">
        <f>COUNTIF($AL$5:$AL$133,AM150)</f>
        <v>3</v>
      </c>
      <c r="AM150" s="3" t="s">
        <v>125</v>
      </c>
      <c r="AO150" s="3"/>
      <c r="AP150" s="3"/>
    </row>
    <row r="151" spans="1:42" ht="12.75">
      <c r="A151" s="3"/>
      <c r="B151" s="3"/>
      <c r="C151" s="3"/>
      <c r="F151" s="118">
        <f>COUNTIF($F$5:$F$133,"GREY(P)")</f>
        <v>5</v>
      </c>
      <c r="G151" s="118" t="s">
        <v>482</v>
      </c>
      <c r="I151" s="3"/>
      <c r="J151" s="3"/>
      <c r="M151" s="118">
        <f>COUNTIF($M$5:$M$133,N151)</f>
        <v>8</v>
      </c>
      <c r="N151" s="118" t="s">
        <v>432</v>
      </c>
      <c r="P151" s="3"/>
      <c r="Q151" s="3"/>
      <c r="T151" s="118">
        <f>COUNTIF($T$5:$T$133,U151)</f>
        <v>4</v>
      </c>
      <c r="U151" s="118" t="s">
        <v>295</v>
      </c>
      <c r="W151" s="3"/>
      <c r="X151" s="3"/>
      <c r="Z151" s="118">
        <f>COUNTIF($Z$5:$Z$133,AA151)</f>
        <v>4</v>
      </c>
      <c r="AA151" s="118" t="s">
        <v>479</v>
      </c>
      <c r="AC151" s="3"/>
      <c r="AD151" s="3"/>
      <c r="AF151" s="118"/>
      <c r="AG151" s="3"/>
      <c r="AH151" s="3"/>
      <c r="AI151" s="3"/>
      <c r="AJ151" s="3"/>
      <c r="AL151" s="118">
        <f>COUNTIF($AL$5:$AL134,AM151)</f>
        <v>5</v>
      </c>
      <c r="AM151" s="3" t="s">
        <v>219</v>
      </c>
      <c r="AO151" s="3"/>
      <c r="AP151" s="3"/>
    </row>
    <row r="152" spans="1:42" ht="12.75">
      <c r="A152" s="3"/>
      <c r="B152" s="3"/>
      <c r="C152" s="3"/>
      <c r="F152" s="118">
        <f>COUNTIF($F$5:$F$133,"GREY(T/P)")</f>
        <v>0</v>
      </c>
      <c r="G152" s="118" t="s">
        <v>483</v>
      </c>
      <c r="I152" s="3"/>
      <c r="J152" s="3"/>
      <c r="M152" s="118">
        <f>COUNTIF($F$5:$F$133,N152)</f>
        <v>0</v>
      </c>
      <c r="N152" s="118" t="s">
        <v>433</v>
      </c>
      <c r="P152" s="3"/>
      <c r="Q152" s="3"/>
      <c r="T152" s="118">
        <f>COUNTIF($T$5:$T$133,U152)</f>
        <v>3</v>
      </c>
      <c r="U152" s="118" t="s">
        <v>372</v>
      </c>
      <c r="W152" s="3"/>
      <c r="X152" s="3"/>
      <c r="AA152" s="3"/>
      <c r="AC152" s="3"/>
      <c r="AD152" s="3"/>
      <c r="AF152" s="118"/>
      <c r="AG152" s="3"/>
      <c r="AH152" s="3"/>
      <c r="AI152" s="3"/>
      <c r="AJ152" s="3"/>
      <c r="AL152" s="118">
        <f>COUNTIF($AL$5:$AL134,AM152)</f>
        <v>2</v>
      </c>
      <c r="AM152" s="3" t="s">
        <v>298</v>
      </c>
      <c r="AO152" s="3"/>
      <c r="AP152" s="3"/>
    </row>
    <row r="153" spans="1:42" ht="12.75">
      <c r="A153" s="3"/>
      <c r="B153" s="3"/>
      <c r="C153" s="3"/>
      <c r="F153" s="118">
        <f>COUNTIF($F$5:$F$133,"SCOT")</f>
        <v>4</v>
      </c>
      <c r="G153" s="118" t="s">
        <v>124</v>
      </c>
      <c r="I153" s="3"/>
      <c r="J153" s="3"/>
      <c r="M153" s="118"/>
      <c r="N153" s="118"/>
      <c r="P153" s="3"/>
      <c r="Q153" s="3"/>
      <c r="T153" s="118">
        <f>COUNTIF($T$5:$T$133,U153)</f>
        <v>2</v>
      </c>
      <c r="U153" s="118" t="s">
        <v>371</v>
      </c>
      <c r="W153" s="3"/>
      <c r="X153" s="3"/>
      <c r="AA153" s="3"/>
      <c r="AC153" s="3"/>
      <c r="AD153" s="3"/>
      <c r="AF153" s="118"/>
      <c r="AG153" s="3"/>
      <c r="AH153" s="3"/>
      <c r="AI153" s="3"/>
      <c r="AJ153" s="3"/>
      <c r="AL153" s="118"/>
      <c r="AM153" s="3"/>
      <c r="AO153" s="3"/>
      <c r="AP153" s="3"/>
    </row>
    <row r="154" spans="1:42" ht="12.75">
      <c r="A154" s="3"/>
      <c r="B154" s="3"/>
      <c r="C154" s="3"/>
      <c r="F154" s="118"/>
      <c r="G154" s="3"/>
      <c r="I154" s="3"/>
      <c r="J154" s="3"/>
      <c r="M154" s="118"/>
      <c r="N154" s="3"/>
      <c r="P154" s="3"/>
      <c r="Q154" s="3"/>
      <c r="T154" s="118">
        <f>COUNTIF($T$5:$T$133,U154)</f>
        <v>0</v>
      </c>
      <c r="U154" s="1679" t="s">
        <v>596</v>
      </c>
      <c r="W154" s="3"/>
      <c r="X154" s="3"/>
      <c r="AA154" s="3"/>
      <c r="AC154" s="3"/>
      <c r="AD154" s="3"/>
      <c r="AF154" s="118"/>
      <c r="AG154" s="3"/>
      <c r="AH154" s="3"/>
      <c r="AI154" s="3"/>
      <c r="AJ154" s="3"/>
      <c r="AL154" s="1338"/>
      <c r="AM154" s="121"/>
      <c r="AO154" s="3"/>
      <c r="AP154" s="3"/>
    </row>
    <row r="155" spans="1:42" ht="12.75">
      <c r="A155" s="3"/>
      <c r="B155" s="3"/>
      <c r="C155" s="3"/>
      <c r="F155" s="118"/>
      <c r="G155" s="3"/>
      <c r="I155" s="3"/>
      <c r="J155" s="3"/>
      <c r="M155" s="118"/>
      <c r="N155" s="3"/>
      <c r="P155" s="3"/>
      <c r="Q155" s="3"/>
      <c r="T155" s="118"/>
      <c r="U155" s="118"/>
      <c r="W155" s="3"/>
      <c r="X155" s="3"/>
      <c r="AA155" s="3"/>
      <c r="AC155" s="3"/>
      <c r="AD155" s="3"/>
      <c r="AF155" s="118"/>
      <c r="AG155" s="3"/>
      <c r="AH155" s="3"/>
      <c r="AI155" s="3"/>
      <c r="AJ155" s="3"/>
      <c r="AL155" s="1338"/>
      <c r="AM155" s="121"/>
      <c r="AO155" s="3"/>
      <c r="AP155" s="3"/>
    </row>
    <row r="156" spans="1:43" ht="12.75">
      <c r="A156" s="118"/>
      <c r="B156" s="118"/>
      <c r="C156" s="118"/>
      <c r="D156" s="1269"/>
      <c r="E156" s="1269"/>
      <c r="F156" s="792">
        <f>SUM(F150:F153)</f>
        <v>11</v>
      </c>
      <c r="G156" s="792" t="s">
        <v>267</v>
      </c>
      <c r="H156" s="792"/>
      <c r="I156" s="792"/>
      <c r="J156" s="792"/>
      <c r="K156" s="792"/>
      <c r="L156" s="792"/>
      <c r="M156" s="792">
        <f>SUM(M150:M153)</f>
        <v>8</v>
      </c>
      <c r="N156" s="792" t="s">
        <v>267</v>
      </c>
      <c r="O156" s="792"/>
      <c r="P156" s="792"/>
      <c r="Q156" s="792"/>
      <c r="R156" s="792"/>
      <c r="S156" s="792"/>
      <c r="T156" s="792">
        <f>SUM(T150:T154)</f>
        <v>13</v>
      </c>
      <c r="U156" s="792" t="s">
        <v>267</v>
      </c>
      <c r="V156" s="792"/>
      <c r="W156" s="792"/>
      <c r="X156" s="792"/>
      <c r="Y156" s="792"/>
      <c r="Z156" s="792">
        <f>SUM(Z150:Z153)</f>
        <v>5</v>
      </c>
      <c r="AA156" s="792" t="s">
        <v>267</v>
      </c>
      <c r="AB156" s="792"/>
      <c r="AC156" s="792"/>
      <c r="AD156" s="792"/>
      <c r="AE156" s="792"/>
      <c r="AF156" s="792">
        <f>SUM(AF150:AF153)</f>
        <v>2</v>
      </c>
      <c r="AG156" s="792" t="s">
        <v>267</v>
      </c>
      <c r="AH156" s="792"/>
      <c r="AI156" s="792"/>
      <c r="AJ156" s="792"/>
      <c r="AK156" s="792"/>
      <c r="AL156" s="792">
        <f>SUM(AL150:AL153)</f>
        <v>10</v>
      </c>
      <c r="AM156" s="792" t="s">
        <v>267</v>
      </c>
      <c r="AN156" s="118"/>
      <c r="AO156" s="118"/>
      <c r="AP156" s="118"/>
      <c r="AQ156" s="118"/>
    </row>
    <row r="157" spans="1:43" ht="12.75">
      <c r="A157" s="3"/>
      <c r="B157" s="3"/>
      <c r="C157" s="3"/>
      <c r="F157" s="118"/>
      <c r="G157" s="3"/>
      <c r="I157" s="3"/>
      <c r="J157" s="3"/>
      <c r="M157" s="118"/>
      <c r="N157" s="3"/>
      <c r="P157" s="3"/>
      <c r="Q157" s="3"/>
      <c r="T157" s="118"/>
      <c r="U157" s="3"/>
      <c r="W157" s="3"/>
      <c r="X157" s="3"/>
      <c r="AA157" s="3"/>
      <c r="AC157" s="3"/>
      <c r="AD157" s="3"/>
      <c r="AF157" s="118"/>
      <c r="AG157" s="3"/>
      <c r="AH157" s="3"/>
      <c r="AI157" s="3"/>
      <c r="AJ157" s="3"/>
      <c r="AL157" s="1338"/>
      <c r="AM157" s="121"/>
      <c r="AO157" s="3"/>
      <c r="AP157" s="3"/>
      <c r="AQ157" s="3"/>
    </row>
    <row r="158" spans="1:42" ht="12.75">
      <c r="A158" s="118"/>
      <c r="B158" s="118"/>
      <c r="C158" s="118"/>
      <c r="D158" s="1269"/>
      <c r="E158" s="1269"/>
      <c r="F158" s="794">
        <f>SUM($F$146-$F$168)</f>
        <v>8</v>
      </c>
      <c r="G158" s="794" t="s">
        <v>241</v>
      </c>
      <c r="H158" s="794"/>
      <c r="I158" s="794"/>
      <c r="J158" s="794"/>
      <c r="K158" s="794"/>
      <c r="L158" s="794"/>
      <c r="M158" s="794">
        <f>SUM($M$146-$M$168)</f>
        <v>8</v>
      </c>
      <c r="N158" s="794"/>
      <c r="O158" s="794"/>
      <c r="P158" s="794"/>
      <c r="Q158" s="794"/>
      <c r="R158" s="794"/>
      <c r="S158" s="794"/>
      <c r="T158" s="794">
        <f>SUM($T$146-$T$168)</f>
        <v>12</v>
      </c>
      <c r="U158" s="794" t="s">
        <v>485</v>
      </c>
      <c r="V158" s="794"/>
      <c r="W158" s="794"/>
      <c r="X158" s="794"/>
      <c r="Y158" s="794"/>
      <c r="Z158" s="794"/>
      <c r="AA158" s="794"/>
      <c r="AB158" s="794"/>
      <c r="AC158" s="794"/>
      <c r="AD158" s="794"/>
      <c r="AE158" s="794"/>
      <c r="AF158" s="794"/>
      <c r="AG158" s="794"/>
      <c r="AH158" s="794"/>
      <c r="AI158" s="794"/>
      <c r="AJ158" s="794"/>
      <c r="AK158" s="794"/>
      <c r="AL158" s="794"/>
      <c r="AM158" s="794"/>
      <c r="AO158" s="3"/>
      <c r="AP158" s="3"/>
    </row>
    <row r="159" spans="1:42" ht="13.5" thickBot="1">
      <c r="A159" s="118"/>
      <c r="B159" s="118"/>
      <c r="C159" s="118"/>
      <c r="D159" s="1269"/>
      <c r="E159" s="1269"/>
      <c r="F159" s="118"/>
      <c r="G159" s="118"/>
      <c r="H159" s="118"/>
      <c r="I159" s="118"/>
      <c r="J159" s="118"/>
      <c r="K159" s="229"/>
      <c r="L159" s="229"/>
      <c r="M159" s="118"/>
      <c r="N159" s="118"/>
      <c r="O159" s="118"/>
      <c r="P159" s="118"/>
      <c r="Q159" s="118"/>
      <c r="R159" s="229"/>
      <c r="S159" s="229"/>
      <c r="T159" s="118"/>
      <c r="U159" s="118"/>
      <c r="V159" s="118"/>
      <c r="W159" s="118"/>
      <c r="X159" s="118"/>
      <c r="Y159" s="229"/>
      <c r="AA159" s="118"/>
      <c r="AB159" s="118"/>
      <c r="AC159" s="118"/>
      <c r="AD159" s="118"/>
      <c r="AE159" s="229"/>
      <c r="AF159" s="118"/>
      <c r="AG159" s="118"/>
      <c r="AH159" s="118"/>
      <c r="AI159" s="118"/>
      <c r="AJ159" s="829" t="s">
        <v>492</v>
      </c>
      <c r="AK159" s="229"/>
      <c r="AL159" s="118"/>
      <c r="AM159" s="118"/>
      <c r="AO159" s="3"/>
      <c r="AP159" s="118"/>
    </row>
    <row r="160" spans="1:42" ht="12.75">
      <c r="A160" s="118"/>
      <c r="B160" s="118"/>
      <c r="C160" s="118"/>
      <c r="D160" s="1269"/>
      <c r="E160" s="1269"/>
      <c r="F160" s="118">
        <f>COUNTIF($E$5:$E$133,"Mon(night)")</f>
        <v>0</v>
      </c>
      <c r="G160" s="3" t="s">
        <v>126</v>
      </c>
      <c r="H160" s="118"/>
      <c r="I160" s="118"/>
      <c r="J160" s="118"/>
      <c r="K160" s="229"/>
      <c r="L160" s="229"/>
      <c r="M160" s="118"/>
      <c r="N160" s="3" t="s">
        <v>126</v>
      </c>
      <c r="O160" s="118"/>
      <c r="P160" s="118"/>
      <c r="Q160" s="118"/>
      <c r="R160" s="229"/>
      <c r="S160" s="229"/>
      <c r="T160" s="787">
        <f>COUNTIF($S$5:$S$134,"Mon(night)")</f>
        <v>0</v>
      </c>
      <c r="U160" s="6" t="s">
        <v>126</v>
      </c>
      <c r="V160" s="31"/>
      <c r="W160" s="31"/>
      <c r="X160" s="31"/>
      <c r="Y160" s="805"/>
      <c r="Z160" s="806">
        <f>COUNTIF($S$5:$S$133,"Mon(sand)")</f>
        <v>0</v>
      </c>
      <c r="AA160" s="221" t="s">
        <v>126</v>
      </c>
      <c r="AB160" s="806"/>
      <c r="AC160" s="806"/>
      <c r="AD160" s="806"/>
      <c r="AE160" s="805"/>
      <c r="AF160" s="806">
        <f>T138-T160</f>
        <v>1</v>
      </c>
      <c r="AG160" s="221" t="s">
        <v>126</v>
      </c>
      <c r="AH160" s="806"/>
      <c r="AI160" s="806"/>
      <c r="AJ160" s="828">
        <f>F160+T160</f>
        <v>0</v>
      </c>
      <c r="AK160" s="229"/>
      <c r="AL160" s="118"/>
      <c r="AM160" s="3" t="s">
        <v>126</v>
      </c>
      <c r="AO160" s="3"/>
      <c r="AP160" s="3"/>
    </row>
    <row r="161" spans="1:42" ht="12.75">
      <c r="A161" s="118"/>
      <c r="B161" s="118"/>
      <c r="C161" s="118"/>
      <c r="D161" s="1269"/>
      <c r="E161" s="1269"/>
      <c r="F161" s="118">
        <f>COUNTIF($E$5:$E$133,"Tue(night)")</f>
        <v>0</v>
      </c>
      <c r="G161" s="3" t="s">
        <v>109</v>
      </c>
      <c r="H161" s="118"/>
      <c r="I161" s="118"/>
      <c r="J161" s="118"/>
      <c r="K161" s="229"/>
      <c r="L161" s="229"/>
      <c r="M161" s="118"/>
      <c r="N161" s="3" t="s">
        <v>109</v>
      </c>
      <c r="O161" s="118"/>
      <c r="P161" s="118"/>
      <c r="Q161" s="118"/>
      <c r="R161" s="229"/>
      <c r="S161" s="229"/>
      <c r="T161" s="787">
        <f>COUNTIF($S$5:$S$133,"Tue(night)")</f>
        <v>1</v>
      </c>
      <c r="U161" s="6" t="s">
        <v>109</v>
      </c>
      <c r="V161" s="31"/>
      <c r="W161" s="31"/>
      <c r="X161" s="31"/>
      <c r="Y161" s="129"/>
      <c r="Z161" s="31">
        <f>COUNTIF($S$5:$S$133,"Tue(sand)")</f>
        <v>0</v>
      </c>
      <c r="AA161" s="6" t="s">
        <v>109</v>
      </c>
      <c r="AB161" s="31"/>
      <c r="AC161" s="31"/>
      <c r="AD161" s="31"/>
      <c r="AE161" s="129"/>
      <c r="AF161" s="31">
        <f aca="true" t="shared" si="7" ref="AF161:AF166">T139-T161</f>
        <v>2</v>
      </c>
      <c r="AG161" s="6" t="s">
        <v>109</v>
      </c>
      <c r="AH161" s="31"/>
      <c r="AI161" s="31"/>
      <c r="AJ161" s="828">
        <f aca="true" t="shared" si="8" ref="AJ161:AJ166">F161+T161</f>
        <v>1</v>
      </c>
      <c r="AK161" s="229"/>
      <c r="AL161" s="118"/>
      <c r="AM161" s="3" t="s">
        <v>109</v>
      </c>
      <c r="AO161" s="3"/>
      <c r="AP161" s="3"/>
    </row>
    <row r="162" spans="1:42" ht="12.75">
      <c r="A162" s="118"/>
      <c r="B162" s="118"/>
      <c r="C162" s="118"/>
      <c r="D162" s="1269"/>
      <c r="E162" s="1269"/>
      <c r="F162" s="118">
        <f>COUNTIF($E$5:$E$133,"Wed(night)")</f>
        <v>0</v>
      </c>
      <c r="G162" s="3" t="s">
        <v>112</v>
      </c>
      <c r="H162" s="118"/>
      <c r="I162" s="118"/>
      <c r="J162" s="118"/>
      <c r="K162" s="229"/>
      <c r="L162" s="229"/>
      <c r="M162" s="118"/>
      <c r="N162" s="3" t="s">
        <v>112</v>
      </c>
      <c r="O162" s="118"/>
      <c r="P162" s="118"/>
      <c r="Q162" s="118"/>
      <c r="R162" s="229"/>
      <c r="S162" s="229"/>
      <c r="T162" s="787">
        <f>COUNTIF($S$5:$S$133,"Wed(night)")</f>
        <v>0</v>
      </c>
      <c r="U162" s="6" t="s">
        <v>112</v>
      </c>
      <c r="V162" s="31"/>
      <c r="W162" s="31"/>
      <c r="X162" s="31"/>
      <c r="Y162" s="129"/>
      <c r="Z162" s="31">
        <f>COUNTIF($S$5:$S$133,"Wed(sand)")</f>
        <v>0</v>
      </c>
      <c r="AA162" s="6" t="s">
        <v>112</v>
      </c>
      <c r="AB162" s="31"/>
      <c r="AC162" s="31"/>
      <c r="AD162" s="31"/>
      <c r="AE162" s="129"/>
      <c r="AF162" s="31">
        <f t="shared" si="7"/>
        <v>0</v>
      </c>
      <c r="AG162" s="6" t="s">
        <v>112</v>
      </c>
      <c r="AH162" s="31"/>
      <c r="AI162" s="31"/>
      <c r="AJ162" s="828">
        <f t="shared" si="8"/>
        <v>0</v>
      </c>
      <c r="AK162" s="229"/>
      <c r="AL162" s="118"/>
      <c r="AM162" s="3" t="s">
        <v>112</v>
      </c>
      <c r="AO162" s="3"/>
      <c r="AP162" s="3"/>
    </row>
    <row r="163" spans="1:42" ht="12.75">
      <c r="A163" s="118"/>
      <c r="B163" s="118"/>
      <c r="C163" s="118"/>
      <c r="D163" s="1269"/>
      <c r="E163" s="1269"/>
      <c r="F163" s="118">
        <f>COUNTIF($E$5:$E$133,"Thu(night)")</f>
        <v>0</v>
      </c>
      <c r="G163" s="3" t="s">
        <v>115</v>
      </c>
      <c r="H163" s="118"/>
      <c r="I163" s="118"/>
      <c r="J163" s="118"/>
      <c r="K163" s="229"/>
      <c r="L163" s="229"/>
      <c r="M163" s="118"/>
      <c r="N163" s="3" t="s">
        <v>115</v>
      </c>
      <c r="O163" s="118"/>
      <c r="P163" s="118"/>
      <c r="Q163" s="118"/>
      <c r="R163" s="229"/>
      <c r="S163" s="229"/>
      <c r="T163" s="787">
        <f>COUNTIF($S$5:$S$133,"Thu(night)")</f>
        <v>0</v>
      </c>
      <c r="U163" s="6" t="s">
        <v>115</v>
      </c>
      <c r="V163" s="31"/>
      <c r="W163" s="31"/>
      <c r="X163" s="31"/>
      <c r="Y163" s="129"/>
      <c r="Z163" s="31">
        <f>COUNTIF($S$5:$S$133,"Thu(sand)")</f>
        <v>0</v>
      </c>
      <c r="AA163" s="6" t="s">
        <v>115</v>
      </c>
      <c r="AB163" s="31"/>
      <c r="AC163" s="31"/>
      <c r="AD163" s="31"/>
      <c r="AE163" s="129"/>
      <c r="AF163" s="31">
        <f t="shared" si="7"/>
        <v>4</v>
      </c>
      <c r="AG163" s="6" t="s">
        <v>115</v>
      </c>
      <c r="AH163" s="31"/>
      <c r="AI163" s="31"/>
      <c r="AJ163" s="828">
        <f t="shared" si="8"/>
        <v>0</v>
      </c>
      <c r="AK163" s="229"/>
      <c r="AL163" s="118"/>
      <c r="AM163" s="3" t="s">
        <v>115</v>
      </c>
      <c r="AO163" s="3"/>
      <c r="AP163" s="3"/>
    </row>
    <row r="164" spans="1:42" ht="12.75">
      <c r="A164" s="118"/>
      <c r="B164" s="118"/>
      <c r="C164" s="118"/>
      <c r="D164" s="1269"/>
      <c r="E164" s="1269"/>
      <c r="F164" s="118">
        <f>COUNTIF($E$5:$E$133,"Fri(night)")</f>
        <v>4</v>
      </c>
      <c r="G164" s="3" t="s">
        <v>117</v>
      </c>
      <c r="H164" s="118"/>
      <c r="I164" s="118"/>
      <c r="J164" s="118"/>
      <c r="K164" s="229"/>
      <c r="L164" s="229"/>
      <c r="M164" s="118"/>
      <c r="N164" s="3" t="s">
        <v>117</v>
      </c>
      <c r="O164" s="118"/>
      <c r="P164" s="118"/>
      <c r="Q164" s="118"/>
      <c r="R164" s="229"/>
      <c r="S164" s="229"/>
      <c r="T164" s="787">
        <f>COUNTIF($S$5:$S$133,"Fri(night)")</f>
        <v>0</v>
      </c>
      <c r="U164" s="6" t="s">
        <v>117</v>
      </c>
      <c r="V164" s="31"/>
      <c r="W164" s="31"/>
      <c r="X164" s="31"/>
      <c r="Y164" s="129"/>
      <c r="Z164" s="31">
        <f>COUNTIF($S$5:$S$133,"Fri(sand)")</f>
        <v>0</v>
      </c>
      <c r="AA164" s="6" t="s">
        <v>117</v>
      </c>
      <c r="AB164" s="31"/>
      <c r="AC164" s="31"/>
      <c r="AD164" s="31"/>
      <c r="AE164" s="129"/>
      <c r="AF164" s="31">
        <f t="shared" si="7"/>
        <v>0</v>
      </c>
      <c r="AG164" s="6" t="s">
        <v>117</v>
      </c>
      <c r="AH164" s="31"/>
      <c r="AI164" s="31"/>
      <c r="AJ164" s="828">
        <f t="shared" si="8"/>
        <v>4</v>
      </c>
      <c r="AK164" s="229"/>
      <c r="AL164" s="118"/>
      <c r="AM164" s="3" t="s">
        <v>117</v>
      </c>
      <c r="AO164" s="3"/>
      <c r="AP164" s="3"/>
    </row>
    <row r="165" spans="1:42" ht="12.75">
      <c r="A165" s="118"/>
      <c r="B165" s="118"/>
      <c r="C165" s="118"/>
      <c r="D165" s="1269"/>
      <c r="E165" s="1269"/>
      <c r="F165" s="118">
        <f>COUNTIF($E$5:$E$133,"Sat(night)")</f>
        <v>0</v>
      </c>
      <c r="G165" s="3" t="s">
        <v>119</v>
      </c>
      <c r="H165" s="118"/>
      <c r="I165" s="118"/>
      <c r="J165" s="118"/>
      <c r="K165" s="229"/>
      <c r="L165" s="229"/>
      <c r="M165" s="118"/>
      <c r="N165" s="3" t="s">
        <v>119</v>
      </c>
      <c r="O165" s="118"/>
      <c r="P165" s="118"/>
      <c r="Q165" s="118"/>
      <c r="R165" s="229"/>
      <c r="S165" s="229"/>
      <c r="T165" s="787">
        <f>COUNTIF($S$5:$S$133,"Sat(night)")</f>
        <v>0</v>
      </c>
      <c r="U165" s="6" t="s">
        <v>119</v>
      </c>
      <c r="V165" s="31"/>
      <c r="W165" s="31"/>
      <c r="X165" s="31"/>
      <c r="Y165" s="129"/>
      <c r="Z165" s="31">
        <f>COUNTIF($S$5:$S$133,"Sat(sand)")</f>
        <v>0</v>
      </c>
      <c r="AA165" s="6" t="s">
        <v>119</v>
      </c>
      <c r="AB165" s="31"/>
      <c r="AC165" s="31"/>
      <c r="AD165" s="31"/>
      <c r="AE165" s="129"/>
      <c r="AF165" s="31">
        <f t="shared" si="7"/>
        <v>5</v>
      </c>
      <c r="AG165" s="6" t="s">
        <v>119</v>
      </c>
      <c r="AH165" s="31"/>
      <c r="AI165" s="31"/>
      <c r="AJ165" s="828">
        <f t="shared" si="8"/>
        <v>0</v>
      </c>
      <c r="AK165" s="229"/>
      <c r="AL165" s="118"/>
      <c r="AM165" s="3" t="s">
        <v>119</v>
      </c>
      <c r="AO165" s="3"/>
      <c r="AP165" s="3"/>
    </row>
    <row r="166" spans="1:42" ht="12.75">
      <c r="A166" s="118"/>
      <c r="B166" s="118"/>
      <c r="C166" s="118"/>
      <c r="D166" s="1269"/>
      <c r="E166" s="1269"/>
      <c r="F166" s="118">
        <f>COUNTIF($E$5:$E$133,"Sun(night)")</f>
        <v>0</v>
      </c>
      <c r="G166" s="3" t="s">
        <v>123</v>
      </c>
      <c r="H166" s="118"/>
      <c r="I166" s="118"/>
      <c r="J166" s="118"/>
      <c r="K166" s="229"/>
      <c r="L166" s="229"/>
      <c r="M166" s="118"/>
      <c r="N166" s="3" t="s">
        <v>123</v>
      </c>
      <c r="O166" s="118"/>
      <c r="P166" s="118"/>
      <c r="Q166" s="118"/>
      <c r="R166" s="229"/>
      <c r="S166" s="229"/>
      <c r="T166" s="787">
        <f>COUNTIF($S$5:$S$133,"Sun(night)")</f>
        <v>0</v>
      </c>
      <c r="U166" s="6" t="s">
        <v>123</v>
      </c>
      <c r="V166" s="31"/>
      <c r="W166" s="31"/>
      <c r="X166" s="31"/>
      <c r="Y166" s="129"/>
      <c r="Z166" s="31">
        <f>COUNTIF($S$5:$S$133,"Sun(sand)")</f>
        <v>0</v>
      </c>
      <c r="AA166" s="6" t="s">
        <v>123</v>
      </c>
      <c r="AB166" s="31"/>
      <c r="AC166" s="31"/>
      <c r="AD166" s="31"/>
      <c r="AE166" s="129"/>
      <c r="AF166" s="31">
        <f t="shared" si="7"/>
        <v>0</v>
      </c>
      <c r="AG166" s="6" t="s">
        <v>123</v>
      </c>
      <c r="AH166" s="31"/>
      <c r="AI166" s="31"/>
      <c r="AJ166" s="828">
        <f t="shared" si="8"/>
        <v>0</v>
      </c>
      <c r="AK166" s="229"/>
      <c r="AL166" s="118"/>
      <c r="AM166" s="3" t="s">
        <v>123</v>
      </c>
      <c r="AO166" s="3"/>
      <c r="AP166" s="3"/>
    </row>
    <row r="167" spans="1:42" ht="12.75">
      <c r="A167" s="118"/>
      <c r="B167" s="118"/>
      <c r="C167" s="118"/>
      <c r="D167" s="1269"/>
      <c r="E167" s="1269"/>
      <c r="F167" s="118"/>
      <c r="G167" s="118"/>
      <c r="H167" s="118"/>
      <c r="I167" s="118"/>
      <c r="J167" s="118"/>
      <c r="K167" s="229"/>
      <c r="L167" s="229"/>
      <c r="M167" s="118"/>
      <c r="N167" s="118"/>
      <c r="O167" s="118"/>
      <c r="P167" s="118"/>
      <c r="Q167" s="118"/>
      <c r="R167" s="229"/>
      <c r="S167" s="229"/>
      <c r="T167" s="787"/>
      <c r="U167" s="31"/>
      <c r="V167" s="31"/>
      <c r="W167" s="31"/>
      <c r="X167" s="31"/>
      <c r="Y167" s="129"/>
      <c r="Z167" s="31"/>
      <c r="AA167" s="31"/>
      <c r="AB167" s="31"/>
      <c r="AC167" s="31"/>
      <c r="AD167" s="31"/>
      <c r="AE167" s="129"/>
      <c r="AF167" s="31"/>
      <c r="AG167" s="31"/>
      <c r="AH167" s="31"/>
      <c r="AI167" s="31"/>
      <c r="AJ167" s="155"/>
      <c r="AK167" s="229"/>
      <c r="AL167" s="118"/>
      <c r="AM167" s="118"/>
      <c r="AO167" s="3"/>
      <c r="AP167" s="3"/>
    </row>
    <row r="168" spans="1:42" ht="12.75">
      <c r="A168" s="3"/>
      <c r="B168" s="3"/>
      <c r="C168" s="3"/>
      <c r="F168" s="795">
        <f>COUNTIF($F$5:$F$127,"(night)")</f>
        <v>3</v>
      </c>
      <c r="G168" s="795" t="s">
        <v>242</v>
      </c>
      <c r="H168" s="795"/>
      <c r="I168" s="795"/>
      <c r="J168" s="795"/>
      <c r="K168" s="795"/>
      <c r="L168" s="795"/>
      <c r="M168" s="795">
        <f>COUNTIF($F$5:$F$127,N168)</f>
        <v>0</v>
      </c>
      <c r="N168" s="795"/>
      <c r="O168" s="795"/>
      <c r="P168" s="795"/>
      <c r="Q168" s="795"/>
      <c r="R168" s="795"/>
      <c r="S168" s="795"/>
      <c r="T168" s="807">
        <f>COUNTIF($T$5:$T$127,U168)</f>
        <v>1</v>
      </c>
      <c r="U168" s="808" t="s">
        <v>242</v>
      </c>
      <c r="V168" s="809"/>
      <c r="W168" s="809"/>
      <c r="X168" s="809"/>
      <c r="Y168" s="809"/>
      <c r="Z168" s="808">
        <f>Z160+Z161+Z162+Z163+Z164+Z165+Z166</f>
        <v>0</v>
      </c>
      <c r="AA168" s="808" t="s">
        <v>488</v>
      </c>
      <c r="AB168" s="809"/>
      <c r="AC168" s="809"/>
      <c r="AD168" s="809"/>
      <c r="AE168" s="809"/>
      <c r="AF168" s="808">
        <f>AF160+AF161+AF162+AF163+AF164+AF165+AF166</f>
        <v>12</v>
      </c>
      <c r="AG168" s="808" t="s">
        <v>489</v>
      </c>
      <c r="AH168" s="809"/>
      <c r="AI168" s="809"/>
      <c r="AJ168" s="828">
        <f>SUM(AJ160:AJ166)</f>
        <v>5</v>
      </c>
      <c r="AK168" s="796"/>
      <c r="AL168" s="795"/>
      <c r="AM168" s="796"/>
      <c r="AO168" s="3"/>
      <c r="AP168" s="3"/>
    </row>
    <row r="169" spans="1:42" ht="12.75">
      <c r="A169" s="3"/>
      <c r="B169" s="3"/>
      <c r="C169" s="3"/>
      <c r="F169" s="118"/>
      <c r="G169" s="3"/>
      <c r="I169" s="3"/>
      <c r="J169" s="3"/>
      <c r="M169" s="118"/>
      <c r="N169" s="3"/>
      <c r="P169" s="3"/>
      <c r="Q169" s="3"/>
      <c r="T169" s="787"/>
      <c r="U169" s="6"/>
      <c r="V169" s="6"/>
      <c r="W169" s="6"/>
      <c r="X169" s="6"/>
      <c r="Y169" s="126"/>
      <c r="Z169" s="31"/>
      <c r="AA169" s="6"/>
      <c r="AB169" s="6"/>
      <c r="AC169" s="6"/>
      <c r="AD169" s="6"/>
      <c r="AE169" s="126"/>
      <c r="AF169" s="31"/>
      <c r="AG169" s="6"/>
      <c r="AH169" s="6"/>
      <c r="AI169" s="6"/>
      <c r="AJ169" s="50"/>
      <c r="AL169" s="118"/>
      <c r="AM169" s="3"/>
      <c r="AO169" s="3"/>
      <c r="AP169" s="3"/>
    </row>
    <row r="170" spans="1:42" ht="13.5" thickBot="1">
      <c r="A170" s="3"/>
      <c r="B170" s="3"/>
      <c r="C170" s="3"/>
      <c r="F170" s="792">
        <f>SUM(F158:F166)</f>
        <v>12</v>
      </c>
      <c r="G170" s="792" t="s">
        <v>267</v>
      </c>
      <c r="H170" s="792"/>
      <c r="I170" s="792"/>
      <c r="J170" s="792"/>
      <c r="K170" s="792"/>
      <c r="L170" s="792"/>
      <c r="M170" s="792">
        <f>SUM(M158:M166)</f>
        <v>8</v>
      </c>
      <c r="N170" s="792" t="s">
        <v>267</v>
      </c>
      <c r="O170" s="792"/>
      <c r="P170" s="792"/>
      <c r="Q170" s="792"/>
      <c r="R170" s="792"/>
      <c r="S170" s="792"/>
      <c r="T170" s="810">
        <f>SUM(T158:T166)</f>
        <v>13</v>
      </c>
      <c r="U170" s="811" t="s">
        <v>267</v>
      </c>
      <c r="V170" s="811"/>
      <c r="W170" s="811"/>
      <c r="X170" s="811"/>
      <c r="Y170" s="811"/>
      <c r="Z170" s="811">
        <f>Z168+AF168</f>
        <v>12</v>
      </c>
      <c r="AA170" s="811"/>
      <c r="AB170" s="811"/>
      <c r="AC170" s="811"/>
      <c r="AD170" s="811"/>
      <c r="AE170" s="811"/>
      <c r="AF170" s="811"/>
      <c r="AG170" s="811"/>
      <c r="AH170" s="811"/>
      <c r="AI170" s="811"/>
      <c r="AJ170" s="812"/>
      <c r="AK170" s="792"/>
      <c r="AL170" s="792"/>
      <c r="AM170" s="792"/>
      <c r="AO170" s="3"/>
      <c r="AP170" s="3"/>
    </row>
    <row r="171" spans="1:42" ht="12.75">
      <c r="A171" s="3"/>
      <c r="B171" s="3"/>
      <c r="C171" s="3"/>
      <c r="F171" s="118"/>
      <c r="G171" s="3"/>
      <c r="I171" s="3"/>
      <c r="J171" s="3"/>
      <c r="M171" s="118"/>
      <c r="N171" s="3"/>
      <c r="P171" s="3"/>
      <c r="Q171" s="3"/>
      <c r="T171" s="118"/>
      <c r="U171" s="3"/>
      <c r="W171" s="3"/>
      <c r="X171" s="3"/>
      <c r="AA171" s="3"/>
      <c r="AC171" s="3"/>
      <c r="AD171" s="3"/>
      <c r="AF171" s="118"/>
      <c r="AG171" s="3"/>
      <c r="AH171" s="3"/>
      <c r="AI171" s="3"/>
      <c r="AJ171" s="3"/>
      <c r="AL171" s="118"/>
      <c r="AM171" s="3"/>
      <c r="AO171" s="3"/>
      <c r="AP171" s="3"/>
    </row>
    <row r="172" spans="1:42" ht="12.75">
      <c r="A172" s="3"/>
      <c r="B172" s="3"/>
      <c r="C172" s="3"/>
      <c r="F172" s="118"/>
      <c r="G172" s="3"/>
      <c r="I172" s="3"/>
      <c r="J172" s="3"/>
      <c r="M172" s="118"/>
      <c r="N172" s="3"/>
      <c r="P172" s="3"/>
      <c r="Q172" s="3"/>
      <c r="T172" s="118"/>
      <c r="U172" s="3"/>
      <c r="W172" s="3"/>
      <c r="X172" s="3"/>
      <c r="AA172" s="3"/>
      <c r="AC172" s="3"/>
      <c r="AD172" s="3"/>
      <c r="AF172" s="118"/>
      <c r="AG172" s="3"/>
      <c r="AH172" s="3"/>
      <c r="AI172" s="3"/>
      <c r="AJ172" s="3"/>
      <c r="AL172" s="118"/>
      <c r="AM172" s="3"/>
      <c r="AO172" s="3"/>
      <c r="AP172" s="3"/>
    </row>
    <row r="173" spans="1:42" ht="12.75">
      <c r="A173" s="3"/>
      <c r="B173" s="3"/>
      <c r="C173" s="3"/>
      <c r="F173" s="118"/>
      <c r="G173" s="3"/>
      <c r="I173" s="3"/>
      <c r="J173" s="3"/>
      <c r="M173" s="118"/>
      <c r="N173" s="3"/>
      <c r="P173" s="3"/>
      <c r="Q173" s="3"/>
      <c r="T173" s="118"/>
      <c r="U173" s="3"/>
      <c r="W173" s="3"/>
      <c r="X173" s="3"/>
      <c r="AA173" s="3"/>
      <c r="AC173" s="3"/>
      <c r="AD173" s="3"/>
      <c r="AF173" s="118"/>
      <c r="AG173" s="3"/>
      <c r="AH173" s="3"/>
      <c r="AI173" s="3"/>
      <c r="AJ173" s="3"/>
      <c r="AL173" s="118"/>
      <c r="AM173" s="3"/>
      <c r="AO173" s="3"/>
      <c r="AP173" s="3"/>
    </row>
    <row r="174" spans="1:42" ht="12.75">
      <c r="A174" s="3"/>
      <c r="B174" s="3"/>
      <c r="C174" s="3"/>
      <c r="F174" s="118"/>
      <c r="G174" s="3"/>
      <c r="I174" s="3"/>
      <c r="J174" s="3"/>
      <c r="M174" s="118"/>
      <c r="N174" s="3"/>
      <c r="P174" s="3"/>
      <c r="Q174" s="3"/>
      <c r="T174" s="118"/>
      <c r="U174" s="3"/>
      <c r="W174" s="3"/>
      <c r="X174" s="3"/>
      <c r="AA174" s="3"/>
      <c r="AC174" s="3"/>
      <c r="AD174" s="3"/>
      <c r="AF174" s="118"/>
      <c r="AG174" s="3"/>
      <c r="AH174" s="3"/>
      <c r="AI174" s="3"/>
      <c r="AJ174" s="3"/>
      <c r="AL174" s="118"/>
      <c r="AM174" s="3"/>
      <c r="AO174" s="3"/>
      <c r="AP174" s="3"/>
    </row>
    <row r="175" spans="1:42" ht="12.75">
      <c r="A175" s="3"/>
      <c r="B175" s="3"/>
      <c r="C175" s="3"/>
      <c r="F175" s="118"/>
      <c r="G175" s="3"/>
      <c r="I175" s="3"/>
      <c r="J175" s="3"/>
      <c r="M175" s="118"/>
      <c r="N175" s="3"/>
      <c r="P175" s="3"/>
      <c r="Q175" s="3"/>
      <c r="T175" s="118"/>
      <c r="U175" s="3"/>
      <c r="W175" s="3"/>
      <c r="X175" s="3"/>
      <c r="AA175" s="3"/>
      <c r="AC175" s="3"/>
      <c r="AD175" s="3"/>
      <c r="AF175" s="118"/>
      <c r="AG175" s="3"/>
      <c r="AH175" s="3"/>
      <c r="AI175" s="3"/>
      <c r="AJ175" s="3"/>
      <c r="AL175" s="118"/>
      <c r="AM175" s="3"/>
      <c r="AO175" s="3"/>
      <c r="AP175" s="3"/>
    </row>
    <row r="176" spans="1:42" ht="12.75">
      <c r="A176" s="3"/>
      <c r="B176" s="3"/>
      <c r="C176" s="3"/>
      <c r="F176" s="118"/>
      <c r="G176" s="3"/>
      <c r="I176" s="3"/>
      <c r="J176" s="3"/>
      <c r="M176" s="118"/>
      <c r="N176" s="3"/>
      <c r="P176" s="3"/>
      <c r="Q176" s="3"/>
      <c r="T176" s="118"/>
      <c r="U176" s="3"/>
      <c r="W176" s="3"/>
      <c r="X176" s="3"/>
      <c r="AA176" s="3"/>
      <c r="AC176" s="3"/>
      <c r="AD176" s="3"/>
      <c r="AF176" s="118"/>
      <c r="AG176" s="3"/>
      <c r="AH176" s="3"/>
      <c r="AI176" s="3"/>
      <c r="AJ176" s="3"/>
      <c r="AL176" s="118"/>
      <c r="AM176" s="3"/>
      <c r="AO176" s="3"/>
      <c r="AP176" s="3"/>
    </row>
    <row r="177" spans="1:42" ht="12.75">
      <c r="A177" s="3"/>
      <c r="B177" s="3"/>
      <c r="C177" s="3"/>
      <c r="F177" s="118"/>
      <c r="G177" s="3"/>
      <c r="I177" s="3"/>
      <c r="J177" s="3"/>
      <c r="M177" s="118"/>
      <c r="N177" s="3"/>
      <c r="P177" s="3"/>
      <c r="Q177" s="3"/>
      <c r="T177" s="118"/>
      <c r="U177" s="3"/>
      <c r="W177" s="3"/>
      <c r="X177" s="3"/>
      <c r="AA177" s="3"/>
      <c r="AC177" s="3"/>
      <c r="AD177" s="3"/>
      <c r="AF177" s="118"/>
      <c r="AG177" s="3"/>
      <c r="AH177" s="3"/>
      <c r="AI177" s="3"/>
      <c r="AJ177" s="3"/>
      <c r="AL177" s="118"/>
      <c r="AM177" s="3"/>
      <c r="AO177" s="3"/>
      <c r="AP177" s="3"/>
    </row>
    <row r="178" spans="1:42" ht="12.75">
      <c r="A178" s="3"/>
      <c r="B178" s="3"/>
      <c r="C178" s="3"/>
      <c r="F178" s="118"/>
      <c r="G178" s="118" t="s">
        <v>323</v>
      </c>
      <c r="I178" s="3"/>
      <c r="J178" s="3"/>
      <c r="M178" s="118"/>
      <c r="N178" s="118" t="s">
        <v>323</v>
      </c>
      <c r="P178" s="3"/>
      <c r="Q178" s="3"/>
      <c r="T178" s="118"/>
      <c r="U178" s="118" t="s">
        <v>323</v>
      </c>
      <c r="W178" s="3"/>
      <c r="X178" s="3"/>
      <c r="AA178" s="118" t="s">
        <v>323</v>
      </c>
      <c r="AC178" s="3"/>
      <c r="AD178" s="3"/>
      <c r="AF178" s="118"/>
      <c r="AG178" s="118" t="s">
        <v>323</v>
      </c>
      <c r="AH178" s="3"/>
      <c r="AI178" s="3"/>
      <c r="AJ178" s="3"/>
      <c r="AL178" s="118"/>
      <c r="AM178" s="118" t="s">
        <v>323</v>
      </c>
      <c r="AO178" s="3"/>
      <c r="AP178" s="118" t="s">
        <v>365</v>
      </c>
    </row>
    <row r="179" spans="1:42" ht="12.75">
      <c r="A179" s="3"/>
      <c r="B179" s="3"/>
      <c r="C179" s="3"/>
      <c r="F179" s="118"/>
      <c r="G179" s="118"/>
      <c r="I179" s="3"/>
      <c r="J179" s="3"/>
      <c r="M179" s="118"/>
      <c r="N179" s="118"/>
      <c r="P179" s="3"/>
      <c r="Q179" s="3"/>
      <c r="T179" s="118"/>
      <c r="U179" s="118"/>
      <c r="W179" s="3"/>
      <c r="X179" s="3"/>
      <c r="AA179" s="118"/>
      <c r="AC179" s="3"/>
      <c r="AD179" s="3"/>
      <c r="AF179" s="118"/>
      <c r="AG179" s="118"/>
      <c r="AH179" s="3"/>
      <c r="AI179" s="3"/>
      <c r="AJ179" s="3"/>
      <c r="AL179" s="118"/>
      <c r="AM179" s="118"/>
      <c r="AO179" s="3"/>
      <c r="AP179" s="118"/>
    </row>
    <row r="180" spans="1:42" ht="12.75">
      <c r="A180" s="3"/>
      <c r="B180" s="3"/>
      <c r="C180" s="3"/>
      <c r="F180" s="118">
        <f>COUNTIF($H$5:$H$133,G180)</f>
        <v>0</v>
      </c>
      <c r="G180" s="3" t="s">
        <v>120</v>
      </c>
      <c r="I180" s="3"/>
      <c r="J180" s="3"/>
      <c r="M180" s="118">
        <f>COUNTIF($O$5:$O$133,N180)</f>
        <v>0</v>
      </c>
      <c r="N180" s="3" t="s">
        <v>120</v>
      </c>
      <c r="P180" s="3"/>
      <c r="Q180" s="3"/>
      <c r="T180" s="118">
        <f>COUNTIF($V$5:$V$133,U180)</f>
        <v>4</v>
      </c>
      <c r="U180" s="3" t="s">
        <v>120</v>
      </c>
      <c r="W180" s="3"/>
      <c r="X180" s="3"/>
      <c r="Z180" s="118">
        <f>COUNTIF($AB$5:$AB$133,AA180)</f>
        <v>0</v>
      </c>
      <c r="AA180" s="3" t="s">
        <v>120</v>
      </c>
      <c r="AC180" s="3"/>
      <c r="AD180" s="3"/>
      <c r="AF180" s="118">
        <f>COUNTIF($AH$5:$AH$133,AG180)</f>
        <v>0</v>
      </c>
      <c r="AG180" s="3" t="s">
        <v>120</v>
      </c>
      <c r="AH180" s="3"/>
      <c r="AI180" s="3"/>
      <c r="AJ180" s="3"/>
      <c r="AL180" s="118">
        <f>COUNTIF($AN$5:$AN$133,AM180)</f>
        <v>0</v>
      </c>
      <c r="AM180" s="3" t="s">
        <v>120</v>
      </c>
      <c r="AO180" s="3"/>
      <c r="AP180" s="118">
        <f>SUM(F180+M180+T180+Z180+AF180)</f>
        <v>4</v>
      </c>
    </row>
    <row r="181" spans="1:42" ht="12.75">
      <c r="A181" s="3"/>
      <c r="B181" s="3"/>
      <c r="C181" s="3"/>
      <c r="F181" s="118">
        <f>COUNTIF($H$5:$H$133,G181)</f>
        <v>0</v>
      </c>
      <c r="G181" s="3" t="s">
        <v>121</v>
      </c>
      <c r="I181" s="3"/>
      <c r="J181" s="3"/>
      <c r="M181" s="118">
        <f>COUNTIF($O$5:$O$133,N181)</f>
        <v>0</v>
      </c>
      <c r="N181" s="3" t="s">
        <v>121</v>
      </c>
      <c r="P181" s="3"/>
      <c r="Q181" s="3"/>
      <c r="T181" s="118">
        <f>COUNTIF($V$5:$V$133,U181)</f>
        <v>0</v>
      </c>
      <c r="U181" s="3" t="s">
        <v>121</v>
      </c>
      <c r="W181" s="3"/>
      <c r="X181" s="3"/>
      <c r="Z181" s="118">
        <f>COUNTIF($AB$5:$AB$133,AA181)</f>
        <v>0</v>
      </c>
      <c r="AA181" s="3" t="s">
        <v>121</v>
      </c>
      <c r="AC181" s="3"/>
      <c r="AD181" s="3"/>
      <c r="AF181" s="118">
        <f>COUNTIF($AH$5:$AH$133,AG181)</f>
        <v>0</v>
      </c>
      <c r="AG181" s="3" t="s">
        <v>121</v>
      </c>
      <c r="AH181" s="3"/>
      <c r="AI181" s="3"/>
      <c r="AJ181" s="3"/>
      <c r="AL181" s="118">
        <f>COUNTIF($AN$5:$AN$133,AM181)</f>
        <v>1</v>
      </c>
      <c r="AM181" s="3" t="s">
        <v>121</v>
      </c>
      <c r="AO181" s="3"/>
      <c r="AP181" s="118">
        <f aca="true" t="shared" si="9" ref="AP181:AP187">SUM(F181+M181+T181+Z181+AF181)</f>
        <v>0</v>
      </c>
    </row>
    <row r="182" spans="1:46" ht="12.75">
      <c r="A182" s="3"/>
      <c r="B182" s="3"/>
      <c r="C182" s="3"/>
      <c r="F182" s="118">
        <f>COUNTIF($H$5:$H$133,G182)</f>
        <v>5</v>
      </c>
      <c r="G182" s="3" t="s">
        <v>110</v>
      </c>
      <c r="I182" s="3"/>
      <c r="J182" s="3"/>
      <c r="M182" s="118">
        <f>COUNTIF($O$5:$O$133,N182)</f>
        <v>1</v>
      </c>
      <c r="N182" s="3" t="s">
        <v>110</v>
      </c>
      <c r="P182" s="3"/>
      <c r="Q182" s="3"/>
      <c r="T182" s="118">
        <f>COUNTIF($V$5:$V$133,U182)</f>
        <v>4</v>
      </c>
      <c r="U182" s="3" t="s">
        <v>110</v>
      </c>
      <c r="W182" s="3"/>
      <c r="X182" s="3"/>
      <c r="Z182" s="118">
        <f>COUNTIF($AB$5:$AB$133,AA182)</f>
        <v>0</v>
      </c>
      <c r="AA182" s="3" t="s">
        <v>110</v>
      </c>
      <c r="AC182" s="3"/>
      <c r="AD182" s="3"/>
      <c r="AF182" s="118">
        <f>COUNTIF($AH$5:$AH$133,AG182)</f>
        <v>0</v>
      </c>
      <c r="AG182" s="3" t="s">
        <v>110</v>
      </c>
      <c r="AH182" s="3"/>
      <c r="AI182" s="3"/>
      <c r="AJ182" s="3"/>
      <c r="AL182" s="118">
        <f>COUNTIF($AN$5:$AN$133,AM182)</f>
        <v>3</v>
      </c>
      <c r="AM182" s="3" t="s">
        <v>110</v>
      </c>
      <c r="AO182" s="3"/>
      <c r="AP182" s="118">
        <f t="shared" si="9"/>
        <v>10</v>
      </c>
      <c r="AR182" s="151"/>
      <c r="AS182" s="151"/>
      <c r="AT182" s="151"/>
    </row>
    <row r="183" spans="1:46" ht="12.75">
      <c r="A183" s="3"/>
      <c r="B183" s="3"/>
      <c r="C183" s="3"/>
      <c r="F183" s="118">
        <f>COUNTIF($H$5:$H$133,G183)</f>
        <v>4</v>
      </c>
      <c r="G183" s="3" t="s">
        <v>386</v>
      </c>
      <c r="I183" s="3"/>
      <c r="J183" s="3"/>
      <c r="M183" s="118">
        <f>COUNTIF($O$5:$O$133,N183)</f>
        <v>1</v>
      </c>
      <c r="N183" s="3" t="s">
        <v>386</v>
      </c>
      <c r="P183" s="3"/>
      <c r="Q183" s="3"/>
      <c r="T183" s="118">
        <f>COUNTIF($V$5:$V$133,U183)</f>
        <v>2</v>
      </c>
      <c r="U183" s="3" t="s">
        <v>386</v>
      </c>
      <c r="W183" s="3"/>
      <c r="X183" s="3"/>
      <c r="Z183" s="118">
        <f>COUNTIF($AB$5:$AB$133,AA183)</f>
        <v>2</v>
      </c>
      <c r="AA183" s="3" t="s">
        <v>386</v>
      </c>
      <c r="AC183" s="3"/>
      <c r="AD183" s="3"/>
      <c r="AF183" s="118">
        <f>COUNTIF($AH$5:$AH$133,AG183)</f>
        <v>0</v>
      </c>
      <c r="AG183" s="3" t="s">
        <v>386</v>
      </c>
      <c r="AH183" s="3"/>
      <c r="AI183" s="3"/>
      <c r="AJ183" s="3"/>
      <c r="AL183" s="118">
        <f>COUNTIF($AN$5:$AN$133,AM183)</f>
        <v>0</v>
      </c>
      <c r="AM183" s="3" t="s">
        <v>386</v>
      </c>
      <c r="AO183" s="3"/>
      <c r="AP183" s="118">
        <f t="shared" si="9"/>
        <v>9</v>
      </c>
      <c r="AR183" s="151"/>
      <c r="AS183" s="151"/>
      <c r="AT183" s="151"/>
    </row>
    <row r="184" spans="1:42" ht="12.75">
      <c r="A184" s="3"/>
      <c r="B184" s="3"/>
      <c r="C184" s="3"/>
      <c r="F184" s="118">
        <f>COUNTIF($H$5:$H$133,G184)</f>
        <v>2</v>
      </c>
      <c r="G184" s="3" t="s">
        <v>385</v>
      </c>
      <c r="I184" s="3"/>
      <c r="J184" s="3"/>
      <c r="M184" s="118">
        <f>COUNTIF($O$5:$O$133,N184)</f>
        <v>0</v>
      </c>
      <c r="N184" s="3" t="s">
        <v>385</v>
      </c>
      <c r="P184" s="3"/>
      <c r="Q184" s="3"/>
      <c r="T184" s="118">
        <f>COUNTIF($V$5:$V$133,U184)</f>
        <v>0</v>
      </c>
      <c r="U184" s="3" t="s">
        <v>385</v>
      </c>
      <c r="W184" s="3"/>
      <c r="X184" s="3"/>
      <c r="Z184" s="118">
        <f>COUNTIF($AB$5:$AB$133,AA184)</f>
        <v>2</v>
      </c>
      <c r="AA184" s="3" t="s">
        <v>385</v>
      </c>
      <c r="AC184" s="3"/>
      <c r="AD184" s="3"/>
      <c r="AF184" s="118">
        <f>COUNTIF($AH$5:$AH$133,AG184)</f>
        <v>1</v>
      </c>
      <c r="AG184" s="3" t="s">
        <v>385</v>
      </c>
      <c r="AH184" s="3"/>
      <c r="AI184" s="3"/>
      <c r="AJ184" s="3"/>
      <c r="AL184" s="118">
        <f>COUNTIF($AN$5:$AN$133,AM184)</f>
        <v>2</v>
      </c>
      <c r="AM184" s="3" t="s">
        <v>385</v>
      </c>
      <c r="AO184" s="3"/>
      <c r="AP184" s="118">
        <f t="shared" si="9"/>
        <v>5</v>
      </c>
    </row>
    <row r="185" spans="1:42" ht="12.75">
      <c r="A185" s="3"/>
      <c r="B185" s="3"/>
      <c r="C185" s="3"/>
      <c r="F185" s="118">
        <f>SUM(F180:F184)</f>
        <v>11</v>
      </c>
      <c r="G185" s="118" t="s">
        <v>267</v>
      </c>
      <c r="I185" s="3"/>
      <c r="J185" s="3"/>
      <c r="M185" s="118">
        <f>SUM(M180:M184)</f>
        <v>2</v>
      </c>
      <c r="N185" s="118" t="s">
        <v>267</v>
      </c>
      <c r="P185" s="3"/>
      <c r="Q185" s="3"/>
      <c r="T185" s="118">
        <f>SUM(T180:T184)</f>
        <v>10</v>
      </c>
      <c r="U185" s="118" t="s">
        <v>267</v>
      </c>
      <c r="W185" s="3"/>
      <c r="X185" s="3"/>
      <c r="Z185" s="118">
        <f>SUM(Z180:Z184)</f>
        <v>4</v>
      </c>
      <c r="AA185" s="118" t="s">
        <v>267</v>
      </c>
      <c r="AC185" s="3"/>
      <c r="AD185" s="3"/>
      <c r="AF185" s="118">
        <f>SUM(AF180:AF184)</f>
        <v>1</v>
      </c>
      <c r="AG185" s="118" t="s">
        <v>267</v>
      </c>
      <c r="AH185" s="3"/>
      <c r="AI185" s="3"/>
      <c r="AJ185" s="3"/>
      <c r="AL185" s="118">
        <f>SUM(AL180:AL184)</f>
        <v>6</v>
      </c>
      <c r="AM185" s="118" t="s">
        <v>267</v>
      </c>
      <c r="AO185" s="3"/>
      <c r="AP185" s="118">
        <f t="shared" si="9"/>
        <v>28</v>
      </c>
    </row>
    <row r="186" spans="1:42" ht="12.75">
      <c r="A186" s="3"/>
      <c r="B186" s="3"/>
      <c r="C186" s="3"/>
      <c r="F186" s="118"/>
      <c r="G186" s="3"/>
      <c r="I186" s="3"/>
      <c r="J186" s="3"/>
      <c r="M186" s="118"/>
      <c r="N186" s="3"/>
      <c r="P186" s="3"/>
      <c r="Q186" s="3"/>
      <c r="T186" s="118"/>
      <c r="U186" s="3"/>
      <c r="W186" s="3"/>
      <c r="X186" s="3"/>
      <c r="AA186" s="3"/>
      <c r="AC186" s="3"/>
      <c r="AD186" s="3"/>
      <c r="AF186" s="118"/>
      <c r="AG186" s="3"/>
      <c r="AH186" s="3"/>
      <c r="AI186" s="3"/>
      <c r="AJ186" s="3"/>
      <c r="AL186" s="118"/>
      <c r="AM186" s="3"/>
      <c r="AO186" s="3"/>
      <c r="AP186" s="3"/>
    </row>
    <row r="187" spans="1:42" ht="12.75">
      <c r="A187" s="3"/>
      <c r="B187" s="3"/>
      <c r="C187" s="3"/>
      <c r="F187" s="164">
        <f>SUM($J$5:$J133)</f>
        <v>2020</v>
      </c>
      <c r="G187" s="118" t="s">
        <v>322</v>
      </c>
      <c r="I187" s="3"/>
      <c r="J187" s="3"/>
      <c r="M187" s="164">
        <f>SUM($Q$5:$Q133)</f>
        <v>400</v>
      </c>
      <c r="N187" s="118" t="s">
        <v>322</v>
      </c>
      <c r="P187" s="3"/>
      <c r="Q187" s="3"/>
      <c r="T187" s="164">
        <f>SUM($X$5:$X133)</f>
        <v>6300</v>
      </c>
      <c r="U187" s="118" t="s">
        <v>322</v>
      </c>
      <c r="W187" s="3"/>
      <c r="X187" s="3"/>
      <c r="Z187" s="164">
        <f>SUM($AD$5:$AD133)</f>
        <v>520</v>
      </c>
      <c r="AA187" s="118" t="s">
        <v>322</v>
      </c>
      <c r="AC187" s="3"/>
      <c r="AD187" s="3"/>
      <c r="AF187" s="164">
        <f>SUM($AJ$5:$AJ133)</f>
        <v>110</v>
      </c>
      <c r="AG187" s="118" t="s">
        <v>322</v>
      </c>
      <c r="AH187" s="3"/>
      <c r="AI187" s="3"/>
      <c r="AJ187" s="3"/>
      <c r="AL187" s="118"/>
      <c r="AM187" s="3"/>
      <c r="AO187" s="3"/>
      <c r="AP187" s="164">
        <f t="shared" si="9"/>
        <v>9350</v>
      </c>
    </row>
    <row r="188" spans="6:42" ht="12.75">
      <c r="F188" s="118"/>
      <c r="M188" s="118"/>
      <c r="T188" s="118"/>
      <c r="AF188" s="118"/>
      <c r="AL188" s="118"/>
      <c r="AP188" s="118"/>
    </row>
    <row r="189" spans="6:42" ht="12.75">
      <c r="F189" s="118"/>
      <c r="G189" s="1"/>
      <c r="M189" s="118"/>
      <c r="N189" s="1"/>
      <c r="T189" s="118"/>
      <c r="U189" s="1"/>
      <c r="AA189" s="1"/>
      <c r="AF189" s="118"/>
      <c r="AG189" s="1"/>
      <c r="AL189" s="118"/>
      <c r="AM189" s="1"/>
      <c r="AP189" s="118"/>
    </row>
    <row r="191" spans="6:42" ht="12.75">
      <c r="F191" s="164"/>
      <c r="G191" s="1"/>
      <c r="M191" s="164"/>
      <c r="N191" s="1"/>
      <c r="T191" s="164"/>
      <c r="U191" s="1"/>
      <c r="Z191" s="164"/>
      <c r="AA191" s="1"/>
      <c r="AF191" s="164"/>
      <c r="AG191" s="1"/>
      <c r="AH191" s="3"/>
      <c r="AP191" s="164"/>
    </row>
  </sheetData>
  <sheetProtection/>
  <mergeCells count="9">
    <mergeCell ref="H18:J18"/>
    <mergeCell ref="AL3:AP3"/>
    <mergeCell ref="Z3:AD3"/>
    <mergeCell ref="T3:X3"/>
    <mergeCell ref="AF3:AJ3"/>
    <mergeCell ref="J1:T1"/>
    <mergeCell ref="F3:J3"/>
    <mergeCell ref="M3:Q3"/>
    <mergeCell ref="V2:X2"/>
  </mergeCells>
  <printOptions/>
  <pageMargins left="0.5905511811023623" right="0.15748031496062992" top="0.3937007874015748" bottom="0.07874015748031496" header="0" footer="0"/>
  <pageSetup horizontalDpi="600" verticalDpi="600" orientation="landscape" paperSize="9" scale="47" r:id="rId1"/>
  <headerFooter alignWithMargins="0">
    <oddFooter>&amp;R&amp;24 2017</oddFooter>
  </headerFooter>
  <rowBreaks count="1" manualBreakCount="1">
    <brk id="64" max="4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T196"/>
  <sheetViews>
    <sheetView zoomScale="80" zoomScaleNormal="80" zoomScaleSheetLayoutView="80" zoomScalePageLayoutView="0" workbookViewId="0" topLeftCell="A1">
      <pane xSplit="3" ySplit="4" topLeftCell="F5" activePane="bottomRight" state="frozen"/>
      <selection pane="topLeft" activeCell="J40" sqref="J40"/>
      <selection pane="topRight" activeCell="J40" sqref="J40"/>
      <selection pane="bottomLeft" activeCell="J40" sqref="J40"/>
      <selection pane="bottomRight" activeCell="N38" sqref="N38"/>
    </sheetView>
  </sheetViews>
  <sheetFormatPr defaultColWidth="9.00390625" defaultRowHeight="14.25"/>
  <cols>
    <col min="1" max="1" width="5.125" style="2" customWidth="1"/>
    <col min="2" max="3" width="4.625" style="2" customWidth="1"/>
    <col min="4" max="4" width="4.625" style="194" hidden="1" customWidth="1"/>
    <col min="5" max="5" width="10.125" style="194" hidden="1" customWidth="1"/>
    <col min="6" max="6" width="10.875" style="1" customWidth="1"/>
    <col min="7" max="7" width="18.75390625" style="2" customWidth="1"/>
    <col min="8" max="8" width="3.125" style="3" customWidth="1"/>
    <col min="9" max="9" width="3.00390625" style="2" customWidth="1"/>
    <col min="10" max="10" width="5.875" style="2" customWidth="1"/>
    <col min="11" max="11" width="4.25390625" style="194" hidden="1" customWidth="1"/>
    <col min="12" max="12" width="10.125" style="194" hidden="1" customWidth="1"/>
    <col min="13" max="13" width="10.125" style="1" customWidth="1"/>
    <col min="14" max="14" width="19.00390625" style="2" customWidth="1"/>
    <col min="15" max="15" width="3.75390625" style="3" customWidth="1"/>
    <col min="16" max="16" width="3.625" style="2" customWidth="1"/>
    <col min="17" max="17" width="5.125" style="2" customWidth="1"/>
    <col min="18" max="18" width="5.125" style="194" hidden="1" customWidth="1"/>
    <col min="19" max="19" width="10.125" style="194" hidden="1" customWidth="1"/>
    <col min="20" max="20" width="10.625" style="1" customWidth="1"/>
    <col min="21" max="21" width="19.00390625" style="2" customWidth="1"/>
    <col min="22" max="22" width="3.125" style="3" customWidth="1"/>
    <col min="23" max="23" width="3.625" style="2" customWidth="1"/>
    <col min="24" max="24" width="5.75390625" style="2" customWidth="1"/>
    <col min="25" max="25" width="4.625" style="194" hidden="1" customWidth="1"/>
    <col min="26" max="26" width="8.375" style="1" customWidth="1"/>
    <col min="27" max="27" width="12.875" style="2" customWidth="1"/>
    <col min="28" max="28" width="3.125" style="3" customWidth="1"/>
    <col min="29" max="29" width="3.625" style="2" customWidth="1"/>
    <col min="30" max="30" width="5.125" style="2" customWidth="1"/>
    <col min="31" max="31" width="5.25390625" style="194" hidden="1" customWidth="1"/>
    <col min="32" max="32" width="5.125" style="1" customWidth="1"/>
    <col min="33" max="33" width="12.00390625" style="2" customWidth="1"/>
    <col min="34" max="34" width="3.125" style="2" customWidth="1"/>
    <col min="35" max="35" width="3.625" style="2" customWidth="1"/>
    <col min="36" max="36" width="5.125" style="2" customWidth="1"/>
    <col min="37" max="37" width="5.125" style="252" hidden="1" customWidth="1"/>
    <col min="38" max="38" width="6.125" style="1" customWidth="1"/>
    <col min="39" max="39" width="9.875" style="2" customWidth="1"/>
    <col min="40" max="40" width="3.125" style="3" customWidth="1"/>
    <col min="41" max="41" width="3.625" style="2" customWidth="1"/>
    <col min="42" max="42" width="5.125" style="2" customWidth="1"/>
    <col min="43" max="43" width="11.625" style="2" customWidth="1"/>
    <col min="44" max="44" width="10.625" style="2" customWidth="1"/>
    <col min="45" max="45" width="11.00390625" style="2" customWidth="1"/>
    <col min="46" max="46" width="10.625" style="2" customWidth="1"/>
    <col min="47" max="16384" width="9.00390625" style="2" customWidth="1"/>
  </cols>
  <sheetData>
    <row r="1" spans="1:45" ht="19.5">
      <c r="A1" s="99" t="s">
        <v>320</v>
      </c>
      <c r="B1" s="99"/>
      <c r="C1" s="99"/>
      <c r="D1" s="1257"/>
      <c r="E1" s="1257"/>
      <c r="F1" s="840"/>
      <c r="G1" s="99"/>
      <c r="H1" s="99"/>
      <c r="I1" s="99"/>
      <c r="J1" s="1911" t="s">
        <v>547</v>
      </c>
      <c r="K1" s="1911"/>
      <c r="L1" s="1911"/>
      <c r="M1" s="1911"/>
      <c r="N1" s="1911"/>
      <c r="O1" s="1911"/>
      <c r="P1" s="1911"/>
      <c r="Q1" s="1911"/>
      <c r="R1" s="1911"/>
      <c r="S1" s="1911"/>
      <c r="T1" s="1911"/>
      <c r="U1" s="101"/>
      <c r="V1" s="100"/>
      <c r="W1" s="101"/>
      <c r="X1" s="101"/>
      <c r="Y1" s="230"/>
      <c r="Z1" s="103"/>
      <c r="AA1" s="102"/>
      <c r="AB1" s="100"/>
      <c r="AC1" s="101"/>
      <c r="AD1" s="101"/>
      <c r="AE1" s="230"/>
      <c r="AF1" s="1453" t="str">
        <f>Jan!AF1</f>
        <v> 8 AUGUST 2017 (Version 15)</v>
      </c>
      <c r="AG1" s="102"/>
      <c r="AH1" s="103"/>
      <c r="AI1" s="99"/>
      <c r="AJ1" s="101"/>
      <c r="AK1" s="230"/>
      <c r="AL1" s="99"/>
      <c r="AM1" s="101"/>
      <c r="AN1" s="102"/>
      <c r="AO1" s="99"/>
      <c r="AP1" s="99"/>
      <c r="AQ1" s="99"/>
      <c r="AR1" s="183" t="s">
        <v>328</v>
      </c>
      <c r="AS1" s="1020">
        <v>2017</v>
      </c>
    </row>
    <row r="2" spans="1:37" ht="13.5" thickBot="1">
      <c r="A2" s="1"/>
      <c r="V2" s="1912"/>
      <c r="W2" s="1912"/>
      <c r="X2" s="1912"/>
      <c r="Y2" s="126"/>
      <c r="AE2" s="126"/>
      <c r="AF2" s="31"/>
      <c r="AG2" s="6"/>
      <c r="AH2" s="6"/>
      <c r="AI2" s="6"/>
      <c r="AJ2" s="6"/>
      <c r="AK2" s="126"/>
    </row>
    <row r="3" spans="1:46" ht="15" customHeight="1" thickTop="1">
      <c r="A3" s="459"/>
      <c r="B3" s="460"/>
      <c r="C3" s="461"/>
      <c r="D3" s="462"/>
      <c r="E3" s="462"/>
      <c r="F3" s="1948" t="s">
        <v>96</v>
      </c>
      <c r="G3" s="1948"/>
      <c r="H3" s="1948"/>
      <c r="I3" s="1948"/>
      <c r="J3" s="1949"/>
      <c r="K3" s="463"/>
      <c r="L3" s="771"/>
      <c r="M3" s="1948" t="s">
        <v>97</v>
      </c>
      <c r="N3" s="1948"/>
      <c r="O3" s="1948"/>
      <c r="P3" s="1948"/>
      <c r="Q3" s="1949"/>
      <c r="R3" s="463"/>
      <c r="S3" s="771"/>
      <c r="T3" s="1948" t="s">
        <v>98</v>
      </c>
      <c r="U3" s="1948"/>
      <c r="V3" s="1948"/>
      <c r="W3" s="1948"/>
      <c r="X3" s="1949"/>
      <c r="Y3" s="463"/>
      <c r="Z3" s="1948" t="s">
        <v>99</v>
      </c>
      <c r="AA3" s="1948"/>
      <c r="AB3" s="1948"/>
      <c r="AC3" s="1948"/>
      <c r="AD3" s="1949"/>
      <c r="AE3" s="463"/>
      <c r="AF3" s="1950" t="s">
        <v>282</v>
      </c>
      <c r="AG3" s="1948"/>
      <c r="AH3" s="1948"/>
      <c r="AI3" s="1948"/>
      <c r="AJ3" s="1951"/>
      <c r="AK3" s="463"/>
      <c r="AL3" s="1945" t="s">
        <v>5</v>
      </c>
      <c r="AM3" s="1946"/>
      <c r="AN3" s="1946"/>
      <c r="AO3" s="1946"/>
      <c r="AP3" s="1947"/>
      <c r="AQ3" s="465" t="s">
        <v>284</v>
      </c>
      <c r="AR3" s="464" t="s">
        <v>345</v>
      </c>
      <c r="AS3" s="465" t="s">
        <v>352</v>
      </c>
      <c r="AT3" s="466" t="s">
        <v>346</v>
      </c>
    </row>
    <row r="4" spans="1:46" ht="13.5" thickBot="1">
      <c r="A4" s="467" t="s">
        <v>100</v>
      </c>
      <c r="B4" s="468" t="s">
        <v>101</v>
      </c>
      <c r="C4" s="469" t="s">
        <v>102</v>
      </c>
      <c r="D4" s="470"/>
      <c r="E4" s="470"/>
      <c r="F4" s="611" t="s">
        <v>103</v>
      </c>
      <c r="G4" s="468" t="s">
        <v>104</v>
      </c>
      <c r="H4" s="468" t="s">
        <v>105</v>
      </c>
      <c r="I4" s="470" t="s">
        <v>107</v>
      </c>
      <c r="J4" s="469" t="s">
        <v>106</v>
      </c>
      <c r="K4" s="470"/>
      <c r="L4" s="470"/>
      <c r="M4" s="611" t="s">
        <v>103</v>
      </c>
      <c r="N4" s="468" t="s">
        <v>104</v>
      </c>
      <c r="O4" s="468" t="s">
        <v>105</v>
      </c>
      <c r="P4" s="468" t="s">
        <v>107</v>
      </c>
      <c r="Q4" s="471" t="s">
        <v>106</v>
      </c>
      <c r="R4" s="470"/>
      <c r="S4" s="470"/>
      <c r="T4" s="611" t="s">
        <v>103</v>
      </c>
      <c r="U4" s="468" t="s">
        <v>104</v>
      </c>
      <c r="V4" s="468" t="s">
        <v>105</v>
      </c>
      <c r="W4" s="472" t="s">
        <v>107</v>
      </c>
      <c r="X4" s="469" t="s">
        <v>106</v>
      </c>
      <c r="Y4" s="470"/>
      <c r="Z4" s="611" t="s">
        <v>103</v>
      </c>
      <c r="AA4" s="468" t="s">
        <v>104</v>
      </c>
      <c r="AB4" s="468" t="s">
        <v>105</v>
      </c>
      <c r="AC4" s="468" t="s">
        <v>107</v>
      </c>
      <c r="AD4" s="471" t="s">
        <v>106</v>
      </c>
      <c r="AE4" s="470"/>
      <c r="AF4" s="611" t="s">
        <v>103</v>
      </c>
      <c r="AG4" s="468" t="s">
        <v>104</v>
      </c>
      <c r="AH4" s="468" t="s">
        <v>105</v>
      </c>
      <c r="AI4" s="468" t="s">
        <v>107</v>
      </c>
      <c r="AJ4" s="473" t="s">
        <v>106</v>
      </c>
      <c r="AK4" s="470"/>
      <c r="AL4" s="1350" t="s">
        <v>103</v>
      </c>
      <c r="AM4" s="468" t="s">
        <v>104</v>
      </c>
      <c r="AN4" s="468" t="s">
        <v>105</v>
      </c>
      <c r="AO4" s="468" t="s">
        <v>107</v>
      </c>
      <c r="AP4" s="471" t="s">
        <v>106</v>
      </c>
      <c r="AQ4" s="474" t="s">
        <v>103</v>
      </c>
      <c r="AR4" s="471" t="s">
        <v>103</v>
      </c>
      <c r="AS4" s="474" t="s">
        <v>103</v>
      </c>
      <c r="AT4" s="475" t="s">
        <v>103</v>
      </c>
    </row>
    <row r="5" spans="1:46" s="3" customFormat="1" ht="13.5" thickTop="1">
      <c r="A5" s="1280" t="s">
        <v>490</v>
      </c>
      <c r="B5" s="992">
        <v>1</v>
      </c>
      <c r="C5" s="960" t="s">
        <v>126</v>
      </c>
      <c r="D5" s="126"/>
      <c r="E5" s="126"/>
      <c r="F5" s="1679"/>
      <c r="G5" s="10"/>
      <c r="H5" s="11"/>
      <c r="I5" s="6"/>
      <c r="J5" s="53"/>
      <c r="K5" s="126"/>
      <c r="L5" s="126"/>
      <c r="M5" s="31"/>
      <c r="N5" s="672"/>
      <c r="O5" s="673"/>
      <c r="P5" s="673"/>
      <c r="Q5" s="674"/>
      <c r="R5" s="126" t="s">
        <v>126</v>
      </c>
      <c r="S5" s="126"/>
      <c r="T5" s="117" t="s">
        <v>294</v>
      </c>
      <c r="U5" s="10"/>
      <c r="V5" s="6"/>
      <c r="W5" s="11"/>
      <c r="X5" s="53"/>
      <c r="Y5" s="126"/>
      <c r="Z5" s="1116"/>
      <c r="AA5" s="15"/>
      <c r="AB5" s="11"/>
      <c r="AC5" s="11"/>
      <c r="AD5" s="53"/>
      <c r="AE5" s="126"/>
      <c r="AF5" s="255"/>
      <c r="AG5" s="13"/>
      <c r="AH5" s="13"/>
      <c r="AI5" s="11"/>
      <c r="AJ5" s="74"/>
      <c r="AK5" s="291"/>
      <c r="AL5" s="742"/>
      <c r="AM5" s="246"/>
      <c r="AN5" s="235"/>
      <c r="AO5" s="235"/>
      <c r="AP5" s="322"/>
      <c r="AQ5" s="65"/>
      <c r="AR5" s="54"/>
      <c r="AS5" s="65"/>
      <c r="AT5" s="172"/>
    </row>
    <row r="6" spans="1:46" s="3" customFormat="1" ht="12.75">
      <c r="A6" s="8" t="s">
        <v>328</v>
      </c>
      <c r="B6" s="992"/>
      <c r="C6" s="1069"/>
      <c r="D6" s="126"/>
      <c r="E6" s="126"/>
      <c r="F6" s="31"/>
      <c r="G6" s="10"/>
      <c r="H6" s="11"/>
      <c r="I6" s="6"/>
      <c r="J6" s="53"/>
      <c r="K6" s="126"/>
      <c r="L6" s="126"/>
      <c r="M6" s="31"/>
      <c r="N6" s="672"/>
      <c r="O6" s="673"/>
      <c r="P6" s="673"/>
      <c r="Q6" s="674"/>
      <c r="R6" s="126"/>
      <c r="S6" s="126"/>
      <c r="T6" s="31"/>
      <c r="U6" s="10"/>
      <c r="V6" s="6"/>
      <c r="W6" s="11"/>
      <c r="X6" s="53"/>
      <c r="Y6" s="126"/>
      <c r="Z6" s="975"/>
      <c r="AA6" s="15"/>
      <c r="AB6" s="11"/>
      <c r="AC6" s="11"/>
      <c r="AD6" s="53"/>
      <c r="AE6" s="126"/>
      <c r="AF6" s="255"/>
      <c r="AG6" s="13"/>
      <c r="AH6" s="13"/>
      <c r="AI6" s="11"/>
      <c r="AJ6" s="74"/>
      <c r="AK6" s="126"/>
      <c r="AL6" s="31"/>
      <c r="AM6" s="10"/>
      <c r="AN6" s="11"/>
      <c r="AO6" s="11"/>
      <c r="AP6" s="62"/>
      <c r="AQ6" s="65"/>
      <c r="AR6" s="54"/>
      <c r="AS6" s="65"/>
      <c r="AT6" s="172"/>
    </row>
    <row r="7" spans="1:46" s="18" customFormat="1" ht="12.75">
      <c r="A7" s="8"/>
      <c r="B7" s="16"/>
      <c r="C7" s="56"/>
      <c r="D7" s="127"/>
      <c r="E7" s="127"/>
      <c r="F7" s="384"/>
      <c r="G7" s="17"/>
      <c r="H7" s="19"/>
      <c r="J7" s="56"/>
      <c r="K7" s="127"/>
      <c r="L7" s="127"/>
      <c r="M7" s="384"/>
      <c r="N7" s="966"/>
      <c r="O7" s="967"/>
      <c r="P7" s="967"/>
      <c r="Q7" s="1003"/>
      <c r="R7" s="127"/>
      <c r="S7" s="127"/>
      <c r="T7" s="384"/>
      <c r="U7" s="17"/>
      <c r="W7" s="19"/>
      <c r="X7" s="56"/>
      <c r="Y7" s="127"/>
      <c r="Z7" s="1115"/>
      <c r="AA7" s="30"/>
      <c r="AB7" s="19"/>
      <c r="AC7" s="19"/>
      <c r="AD7" s="56"/>
      <c r="AE7" s="127"/>
      <c r="AF7" s="597"/>
      <c r="AG7" s="21"/>
      <c r="AH7" s="21"/>
      <c r="AI7" s="19"/>
      <c r="AJ7" s="199"/>
      <c r="AK7" s="127"/>
      <c r="AL7" s="384"/>
      <c r="AM7" s="17"/>
      <c r="AN7" s="19"/>
      <c r="AO7" s="19"/>
      <c r="AQ7" s="64"/>
      <c r="AR7" s="51"/>
      <c r="AS7" s="64"/>
      <c r="AT7" s="20"/>
    </row>
    <row r="8" spans="1:46" s="3" customFormat="1" ht="12.75">
      <c r="A8" s="8"/>
      <c r="B8" s="603">
        <v>2</v>
      </c>
      <c r="C8" s="381" t="s">
        <v>109</v>
      </c>
      <c r="D8" s="126"/>
      <c r="E8" s="126"/>
      <c r="F8" s="31"/>
      <c r="G8" s="10"/>
      <c r="H8" s="11"/>
      <c r="I8" s="6"/>
      <c r="J8" s="53"/>
      <c r="K8" s="126"/>
      <c r="L8" s="126"/>
      <c r="M8" s="31"/>
      <c r="N8" s="10"/>
      <c r="O8" s="11"/>
      <c r="P8" s="11"/>
      <c r="Q8" s="50"/>
      <c r="R8" s="126" t="s">
        <v>109</v>
      </c>
      <c r="S8" s="126"/>
      <c r="T8" s="31" t="s">
        <v>371</v>
      </c>
      <c r="U8" s="10"/>
      <c r="V8" s="6"/>
      <c r="W8" s="11"/>
      <c r="X8" s="53"/>
      <c r="Y8" s="126"/>
      <c r="Z8" s="31"/>
      <c r="AA8" s="10"/>
      <c r="AB8" s="11"/>
      <c r="AC8" s="11"/>
      <c r="AD8" s="53"/>
      <c r="AE8" s="126"/>
      <c r="AF8" s="255"/>
      <c r="AG8" s="13"/>
      <c r="AH8" s="13"/>
      <c r="AI8" s="11"/>
      <c r="AJ8" s="74"/>
      <c r="AK8" s="126"/>
      <c r="AL8" s="118"/>
      <c r="AM8" s="10"/>
      <c r="AN8" s="11"/>
      <c r="AO8" s="11"/>
      <c r="AP8" s="6"/>
      <c r="AQ8" s="63"/>
      <c r="AR8" s="50"/>
      <c r="AS8" s="63"/>
      <c r="AT8" s="12"/>
    </row>
    <row r="9" spans="1:46" s="3" customFormat="1" ht="12.75">
      <c r="A9" s="8"/>
      <c r="B9" s="602"/>
      <c r="C9" s="381"/>
      <c r="D9" s="126"/>
      <c r="E9" s="126"/>
      <c r="F9" s="31"/>
      <c r="G9" s="10"/>
      <c r="H9" s="11"/>
      <c r="I9" s="6"/>
      <c r="J9" s="53"/>
      <c r="K9" s="126"/>
      <c r="L9" s="126"/>
      <c r="M9" s="31"/>
      <c r="N9" s="10"/>
      <c r="O9" s="11"/>
      <c r="P9" s="11"/>
      <c r="Q9" s="50"/>
      <c r="R9" s="126"/>
      <c r="S9" s="126"/>
      <c r="T9" s="31"/>
      <c r="U9" s="10"/>
      <c r="V9" s="6"/>
      <c r="W9" s="11"/>
      <c r="X9" s="53"/>
      <c r="Y9" s="126"/>
      <c r="Z9" s="31"/>
      <c r="AA9" s="10"/>
      <c r="AB9" s="11"/>
      <c r="AC9" s="11"/>
      <c r="AD9" s="53"/>
      <c r="AE9" s="126"/>
      <c r="AF9" s="255"/>
      <c r="AG9" s="13"/>
      <c r="AH9" s="13"/>
      <c r="AI9" s="11"/>
      <c r="AJ9" s="74"/>
      <c r="AK9" s="126"/>
      <c r="AL9" s="118"/>
      <c r="AM9" s="10"/>
      <c r="AN9" s="11"/>
      <c r="AO9" s="11"/>
      <c r="AP9" s="6"/>
      <c r="AQ9" s="63"/>
      <c r="AR9" s="50"/>
      <c r="AS9" s="63"/>
      <c r="AT9" s="12"/>
    </row>
    <row r="10" spans="1:46" s="18" customFormat="1" ht="12.75">
      <c r="A10" s="8"/>
      <c r="B10" s="944"/>
      <c r="C10" s="867"/>
      <c r="D10" s="127"/>
      <c r="E10" s="127"/>
      <c r="F10" s="384"/>
      <c r="G10" s="17"/>
      <c r="H10" s="19"/>
      <c r="J10" s="56"/>
      <c r="K10" s="127"/>
      <c r="L10" s="127"/>
      <c r="M10" s="384"/>
      <c r="N10" s="17"/>
      <c r="O10" s="19"/>
      <c r="P10" s="19"/>
      <c r="Q10" s="51"/>
      <c r="R10" s="127"/>
      <c r="S10" s="127"/>
      <c r="T10" s="384"/>
      <c r="U10" s="17"/>
      <c r="W10" s="19"/>
      <c r="X10" s="56"/>
      <c r="Y10" s="127"/>
      <c r="Z10" s="384"/>
      <c r="AA10" s="17"/>
      <c r="AB10" s="19"/>
      <c r="AC10" s="19"/>
      <c r="AD10" s="56"/>
      <c r="AE10" s="127"/>
      <c r="AF10" s="597"/>
      <c r="AG10" s="21"/>
      <c r="AH10" s="21"/>
      <c r="AI10" s="19"/>
      <c r="AJ10" s="199"/>
      <c r="AK10" s="127"/>
      <c r="AL10" s="384"/>
      <c r="AM10" s="17"/>
      <c r="AN10" s="19"/>
      <c r="AO10" s="19"/>
      <c r="AQ10" s="64"/>
      <c r="AR10" s="51"/>
      <c r="AS10" s="64"/>
      <c r="AT10" s="20"/>
    </row>
    <row r="11" spans="1:46" s="3" customFormat="1" ht="12.75">
      <c r="A11" s="958" t="s">
        <v>91</v>
      </c>
      <c r="B11" s="603">
        <v>3</v>
      </c>
      <c r="C11" s="381" t="s">
        <v>112</v>
      </c>
      <c r="D11" s="126" t="s">
        <v>112</v>
      </c>
      <c r="E11" s="126"/>
      <c r="F11" s="31" t="s">
        <v>124</v>
      </c>
      <c r="G11" s="10"/>
      <c r="H11" s="11"/>
      <c r="I11" s="6"/>
      <c r="J11" s="53"/>
      <c r="K11" s="126"/>
      <c r="L11" s="126"/>
      <c r="M11" s="31"/>
      <c r="N11" s="10"/>
      <c r="O11" s="11"/>
      <c r="P11" s="11"/>
      <c r="Q11" s="50"/>
      <c r="R11" s="126"/>
      <c r="S11" s="126"/>
      <c r="T11" s="31"/>
      <c r="U11" s="10"/>
      <c r="V11" s="6"/>
      <c r="W11" s="11"/>
      <c r="X11" s="53"/>
      <c r="Y11" s="126"/>
      <c r="Z11" s="31"/>
      <c r="AA11" s="10"/>
      <c r="AB11" s="11"/>
      <c r="AC11" s="11"/>
      <c r="AD11" s="53"/>
      <c r="AE11" s="126"/>
      <c r="AF11" s="255"/>
      <c r="AG11" s="13"/>
      <c r="AH11" s="13"/>
      <c r="AI11" s="11"/>
      <c r="AJ11" s="74"/>
      <c r="AK11" s="126"/>
      <c r="AL11" s="118"/>
      <c r="AM11" s="10"/>
      <c r="AN11" s="11"/>
      <c r="AO11" s="11"/>
      <c r="AP11" s="6"/>
      <c r="AQ11" s="63"/>
      <c r="AR11" s="50"/>
      <c r="AS11" s="63"/>
      <c r="AT11" s="12"/>
    </row>
    <row r="12" spans="1:46" s="3" customFormat="1" ht="12.75">
      <c r="A12" s="8"/>
      <c r="B12" s="395"/>
      <c r="C12" s="601"/>
      <c r="D12" s="126"/>
      <c r="E12" s="126"/>
      <c r="F12" s="31"/>
      <c r="G12" s="10"/>
      <c r="H12" s="154"/>
      <c r="I12" s="6"/>
      <c r="J12" s="53"/>
      <c r="K12" s="126"/>
      <c r="L12" s="126"/>
      <c r="M12" s="31"/>
      <c r="N12" s="10"/>
      <c r="O12" s="11"/>
      <c r="P12" s="11"/>
      <c r="Q12" s="50"/>
      <c r="R12" s="126"/>
      <c r="S12" s="126"/>
      <c r="T12" s="31"/>
      <c r="U12" s="10"/>
      <c r="V12" s="6"/>
      <c r="W12" s="11"/>
      <c r="X12" s="53"/>
      <c r="Y12" s="126"/>
      <c r="Z12" s="31"/>
      <c r="AA12" s="10"/>
      <c r="AB12" s="11"/>
      <c r="AC12" s="11"/>
      <c r="AD12" s="53"/>
      <c r="AE12" s="126"/>
      <c r="AF12" s="255"/>
      <c r="AG12" s="13"/>
      <c r="AH12" s="13"/>
      <c r="AI12" s="11"/>
      <c r="AJ12" s="74"/>
      <c r="AK12" s="126"/>
      <c r="AL12" s="118"/>
      <c r="AM12" s="10"/>
      <c r="AN12" s="11"/>
      <c r="AO12" s="11"/>
      <c r="AP12" s="50"/>
      <c r="AQ12" s="63"/>
      <c r="AR12" s="50"/>
      <c r="AS12" s="63"/>
      <c r="AT12" s="12"/>
    </row>
    <row r="13" spans="1:46" s="18" customFormat="1" ht="12.75">
      <c r="A13" s="8"/>
      <c r="B13" s="866"/>
      <c r="C13" s="948"/>
      <c r="D13" s="127"/>
      <c r="E13" s="127"/>
      <c r="F13" s="384"/>
      <c r="G13" s="17"/>
      <c r="H13" s="19"/>
      <c r="J13" s="56"/>
      <c r="K13" s="127"/>
      <c r="L13" s="127"/>
      <c r="M13" s="384"/>
      <c r="N13" s="17"/>
      <c r="O13" s="19"/>
      <c r="P13" s="19"/>
      <c r="Q13" s="51"/>
      <c r="R13" s="127"/>
      <c r="S13" s="127"/>
      <c r="T13" s="384"/>
      <c r="U13" s="17"/>
      <c r="W13" s="19"/>
      <c r="X13" s="56"/>
      <c r="Y13" s="127"/>
      <c r="Z13" s="384"/>
      <c r="AA13" s="17"/>
      <c r="AB13" s="19"/>
      <c r="AC13" s="19"/>
      <c r="AD13" s="56"/>
      <c r="AE13" s="127"/>
      <c r="AF13" s="597"/>
      <c r="AG13" s="21"/>
      <c r="AH13" s="21"/>
      <c r="AI13" s="19"/>
      <c r="AJ13" s="199"/>
      <c r="AK13" s="127"/>
      <c r="AL13" s="597"/>
      <c r="AM13" s="17"/>
      <c r="AN13" s="19"/>
      <c r="AO13" s="19"/>
      <c r="AP13" s="51"/>
      <c r="AQ13" s="64"/>
      <c r="AR13" s="51"/>
      <c r="AS13" s="64"/>
      <c r="AT13" s="20"/>
    </row>
    <row r="14" spans="1:46" s="3" customFormat="1" ht="12.75">
      <c r="A14" s="958" t="s">
        <v>91</v>
      </c>
      <c r="B14" s="600">
        <v>4</v>
      </c>
      <c r="C14" s="381" t="s">
        <v>115</v>
      </c>
      <c r="D14" s="126"/>
      <c r="E14" s="126"/>
      <c r="F14" s="31"/>
      <c r="G14" s="10"/>
      <c r="H14" s="11"/>
      <c r="I14" s="6"/>
      <c r="J14" s="53"/>
      <c r="K14" s="126"/>
      <c r="L14" s="126"/>
      <c r="M14" s="31"/>
      <c r="N14" s="10"/>
      <c r="O14" s="11"/>
      <c r="P14" s="11"/>
      <c r="Q14" s="50"/>
      <c r="R14" s="126" t="s">
        <v>115</v>
      </c>
      <c r="S14" s="126"/>
      <c r="T14" s="31" t="s">
        <v>372</v>
      </c>
      <c r="U14" s="10"/>
      <c r="V14" s="6"/>
      <c r="W14" s="11"/>
      <c r="X14" s="53"/>
      <c r="Y14" s="126"/>
      <c r="Z14" s="31"/>
      <c r="AA14" s="10"/>
      <c r="AB14" s="11"/>
      <c r="AC14" s="11"/>
      <c r="AD14" s="53"/>
      <c r="AE14" s="126"/>
      <c r="AF14" s="255"/>
      <c r="AG14" s="13"/>
      <c r="AH14" s="13"/>
      <c r="AI14" s="11"/>
      <c r="AJ14" s="74"/>
      <c r="AK14" s="126"/>
      <c r="AL14" s="31"/>
      <c r="AM14" s="10"/>
      <c r="AN14" s="11"/>
      <c r="AO14" s="11"/>
      <c r="AP14" s="50"/>
      <c r="AQ14" s="123"/>
      <c r="AR14" s="50"/>
      <c r="AS14" s="63"/>
      <c r="AT14" s="12"/>
    </row>
    <row r="15" spans="1:46" s="3" customFormat="1" ht="12.75">
      <c r="A15" s="958"/>
      <c r="B15" s="602"/>
      <c r="C15" s="381"/>
      <c r="D15" s="126"/>
      <c r="E15" s="126"/>
      <c r="F15" s="31"/>
      <c r="G15" s="10"/>
      <c r="H15" s="11"/>
      <c r="I15" s="6"/>
      <c r="J15" s="53"/>
      <c r="K15" s="126"/>
      <c r="L15" s="126"/>
      <c r="M15" s="31"/>
      <c r="N15" s="10"/>
      <c r="O15" s="11"/>
      <c r="P15" s="11"/>
      <c r="Q15" s="50"/>
      <c r="R15" s="126"/>
      <c r="S15" s="126"/>
      <c r="T15" s="31"/>
      <c r="U15" s="10"/>
      <c r="V15" s="6"/>
      <c r="W15" s="11"/>
      <c r="X15" s="53"/>
      <c r="Y15" s="126"/>
      <c r="Z15" s="31"/>
      <c r="AA15" s="10"/>
      <c r="AB15" s="11"/>
      <c r="AC15" s="11"/>
      <c r="AD15" s="53"/>
      <c r="AE15" s="126"/>
      <c r="AF15" s="255"/>
      <c r="AG15" s="13"/>
      <c r="AH15" s="13"/>
      <c r="AI15" s="11"/>
      <c r="AJ15" s="74"/>
      <c r="AK15" s="126"/>
      <c r="AL15" s="31"/>
      <c r="AM15" s="10"/>
      <c r="AN15" s="11"/>
      <c r="AO15" s="11"/>
      <c r="AP15" s="6"/>
      <c r="AQ15" s="63"/>
      <c r="AR15" s="50"/>
      <c r="AS15" s="63"/>
      <c r="AT15" s="12"/>
    </row>
    <row r="16" spans="1:46" s="18" customFormat="1" ht="12.75">
      <c r="A16" s="958"/>
      <c r="B16" s="944"/>
      <c r="C16" s="867"/>
      <c r="D16" s="127"/>
      <c r="E16" s="127"/>
      <c r="F16" s="384"/>
      <c r="G16" s="17"/>
      <c r="H16" s="19"/>
      <c r="J16" s="56"/>
      <c r="K16" s="127"/>
      <c r="L16" s="127"/>
      <c r="M16" s="384"/>
      <c r="N16" s="17"/>
      <c r="O16" s="19"/>
      <c r="P16" s="19"/>
      <c r="Q16" s="51"/>
      <c r="R16" s="127"/>
      <c r="S16" s="127"/>
      <c r="T16" s="384"/>
      <c r="U16" s="17"/>
      <c r="W16" s="19"/>
      <c r="X16" s="56"/>
      <c r="Y16" s="127"/>
      <c r="Z16" s="384"/>
      <c r="AA16" s="17"/>
      <c r="AB16" s="19"/>
      <c r="AC16" s="19"/>
      <c r="AD16" s="56"/>
      <c r="AE16" s="127"/>
      <c r="AF16" s="597"/>
      <c r="AG16" s="21"/>
      <c r="AH16" s="21"/>
      <c r="AI16" s="19"/>
      <c r="AJ16" s="199"/>
      <c r="AK16" s="127"/>
      <c r="AL16" s="384"/>
      <c r="AM16" s="17"/>
      <c r="AN16" s="19"/>
      <c r="AO16" s="19"/>
      <c r="AP16" s="51"/>
      <c r="AQ16" s="64"/>
      <c r="AR16" s="51"/>
      <c r="AS16" s="64"/>
      <c r="AT16" s="20"/>
    </row>
    <row r="17" spans="1:46" s="3" customFormat="1" ht="12.75">
      <c r="A17" s="958" t="s">
        <v>91</v>
      </c>
      <c r="B17" s="603">
        <v>5</v>
      </c>
      <c r="C17" s="381" t="s">
        <v>117</v>
      </c>
      <c r="D17" s="126"/>
      <c r="E17" s="126"/>
      <c r="F17" s="31"/>
      <c r="G17" s="841"/>
      <c r="H17" s="673"/>
      <c r="I17" s="682"/>
      <c r="J17" s="1065"/>
      <c r="K17" s="126"/>
      <c r="L17" s="126"/>
      <c r="M17" s="31"/>
      <c r="N17" s="10"/>
      <c r="O17" s="11"/>
      <c r="P17" s="11"/>
      <c r="Q17" s="50"/>
      <c r="R17" s="126"/>
      <c r="S17" s="126"/>
      <c r="T17" s="31"/>
      <c r="U17" s="10"/>
      <c r="V17" s="6"/>
      <c r="W17" s="11"/>
      <c r="X17" s="53"/>
      <c r="Y17" s="126" t="s">
        <v>117</v>
      </c>
      <c r="Z17" s="31" t="s">
        <v>479</v>
      </c>
      <c r="AA17" s="622"/>
      <c r="AB17" s="620"/>
      <c r="AC17" s="620"/>
      <c r="AD17" s="621"/>
      <c r="AE17" s="126"/>
      <c r="AF17" s="31"/>
      <c r="AG17" s="10"/>
      <c r="AH17" s="6"/>
      <c r="AI17" s="11"/>
      <c r="AJ17" s="74"/>
      <c r="AK17" s="126"/>
      <c r="AL17" s="118"/>
      <c r="AM17" s="10"/>
      <c r="AN17" s="11"/>
      <c r="AO17" s="11"/>
      <c r="AP17" s="6"/>
      <c r="AQ17" s="63"/>
      <c r="AR17" s="50"/>
      <c r="AS17" s="63"/>
      <c r="AT17" s="12"/>
    </row>
    <row r="18" spans="1:46" s="3" customFormat="1" ht="12.75">
      <c r="A18" s="8"/>
      <c r="B18" s="602"/>
      <c r="C18" s="381"/>
      <c r="D18" s="126"/>
      <c r="E18" s="126"/>
      <c r="F18" s="31"/>
      <c r="G18" s="647"/>
      <c r="H18" s="617"/>
      <c r="I18" s="618"/>
      <c r="J18" s="1070"/>
      <c r="K18" s="126"/>
      <c r="L18" s="126"/>
      <c r="M18" s="31"/>
      <c r="N18" s="10"/>
      <c r="O18" s="11"/>
      <c r="P18" s="11"/>
      <c r="Q18" s="50"/>
      <c r="R18" s="126"/>
      <c r="S18" s="126"/>
      <c r="T18" s="31"/>
      <c r="U18" s="10"/>
      <c r="V18" s="6"/>
      <c r="W18" s="11"/>
      <c r="X18" s="53"/>
      <c r="Y18" s="126"/>
      <c r="Z18" s="31"/>
      <c r="AA18" s="10"/>
      <c r="AB18" s="11"/>
      <c r="AC18" s="11"/>
      <c r="AD18" s="53"/>
      <c r="AE18" s="126"/>
      <c r="AF18" s="255"/>
      <c r="AG18" s="15"/>
      <c r="AH18" s="6"/>
      <c r="AI18" s="11"/>
      <c r="AJ18" s="74"/>
      <c r="AK18" s="126"/>
      <c r="AL18" s="118"/>
      <c r="AM18" s="10"/>
      <c r="AN18" s="11"/>
      <c r="AO18" s="11"/>
      <c r="AP18" s="6"/>
      <c r="AQ18" s="63"/>
      <c r="AR18" s="50"/>
      <c r="AS18" s="63"/>
      <c r="AT18" s="12"/>
    </row>
    <row r="19" spans="1:46" s="18" customFormat="1" ht="12.75">
      <c r="A19" s="8"/>
      <c r="B19" s="944"/>
      <c r="C19" s="867"/>
      <c r="D19" s="1133"/>
      <c r="E19" s="869"/>
      <c r="F19" s="745"/>
      <c r="G19" s="875"/>
      <c r="H19" s="694"/>
      <c r="I19" s="693"/>
      <c r="J19" s="695"/>
      <c r="K19" s="127"/>
      <c r="L19" s="127"/>
      <c r="M19" s="31"/>
      <c r="N19" s="17"/>
      <c r="O19" s="19"/>
      <c r="P19" s="19"/>
      <c r="Q19" s="51"/>
      <c r="R19" s="127"/>
      <c r="S19" s="127"/>
      <c r="T19" s="384"/>
      <c r="U19" s="17"/>
      <c r="W19" s="19"/>
      <c r="X19" s="56"/>
      <c r="Y19" s="127"/>
      <c r="Z19" s="384"/>
      <c r="AA19" s="17"/>
      <c r="AB19" s="19"/>
      <c r="AC19" s="19"/>
      <c r="AD19" s="56"/>
      <c r="AE19" s="127"/>
      <c r="AF19" s="597"/>
      <c r="AG19" s="30"/>
      <c r="AI19" s="19"/>
      <c r="AJ19" s="199"/>
      <c r="AK19" s="127"/>
      <c r="AL19" s="384"/>
      <c r="AM19" s="17"/>
      <c r="AN19" s="19"/>
      <c r="AO19" s="19"/>
      <c r="AQ19" s="64"/>
      <c r="AR19" s="51"/>
      <c r="AS19" s="64"/>
      <c r="AT19" s="20"/>
    </row>
    <row r="20" spans="1:46" s="3" customFormat="1" ht="12.75">
      <c r="A20" s="8"/>
      <c r="B20" s="603">
        <v>6</v>
      </c>
      <c r="C20" s="381" t="s">
        <v>119</v>
      </c>
      <c r="D20" s="292"/>
      <c r="E20" s="292"/>
      <c r="F20" s="117"/>
      <c r="G20" s="841"/>
      <c r="H20" s="870"/>
      <c r="I20" s="871"/>
      <c r="J20" s="826"/>
      <c r="K20" s="292" t="s">
        <v>119</v>
      </c>
      <c r="L20" s="292"/>
      <c r="M20" s="951" t="s">
        <v>471</v>
      </c>
      <c r="N20" s="1058" t="s">
        <v>940</v>
      </c>
      <c r="O20" s="881" t="s">
        <v>386</v>
      </c>
      <c r="P20" s="881">
        <v>12</v>
      </c>
      <c r="Q20" s="883">
        <v>125</v>
      </c>
      <c r="R20" s="292" t="s">
        <v>119</v>
      </c>
      <c r="S20" s="292"/>
      <c r="T20" s="393" t="s">
        <v>295</v>
      </c>
      <c r="U20" s="647" t="s">
        <v>941</v>
      </c>
      <c r="V20" s="649"/>
      <c r="W20" s="648"/>
      <c r="X20" s="1079"/>
      <c r="Y20" s="292"/>
      <c r="Z20" s="117"/>
      <c r="AA20" s="10"/>
      <c r="AB20" s="11"/>
      <c r="AC20" s="11"/>
      <c r="AD20" s="53"/>
      <c r="AE20" s="126"/>
      <c r="AF20" s="255"/>
      <c r="AG20" s="13"/>
      <c r="AH20" s="13"/>
      <c r="AI20" s="11"/>
      <c r="AJ20" s="74"/>
      <c r="AK20" s="126" t="s">
        <v>119</v>
      </c>
      <c r="AL20" s="599" t="s">
        <v>219</v>
      </c>
      <c r="AM20" s="98" t="s">
        <v>773</v>
      </c>
      <c r="AN20" s="95"/>
      <c r="AO20" s="95"/>
      <c r="AP20" s="96"/>
      <c r="AQ20" s="63"/>
      <c r="AR20" s="6"/>
      <c r="AS20" s="123"/>
      <c r="AT20" s="12"/>
    </row>
    <row r="21" spans="1:46" s="3" customFormat="1" ht="12.75">
      <c r="A21" s="8"/>
      <c r="B21" s="603"/>
      <c r="C21" s="381"/>
      <c r="D21" s="292"/>
      <c r="E21" s="292"/>
      <c r="F21" s="117"/>
      <c r="G21" s="647"/>
      <c r="H21" s="648"/>
      <c r="I21" s="649"/>
      <c r="J21" s="1079"/>
      <c r="K21" s="292"/>
      <c r="L21" s="292"/>
      <c r="M21" s="888"/>
      <c r="N21" s="1059" t="s">
        <v>939</v>
      </c>
      <c r="O21" s="885" t="s">
        <v>386</v>
      </c>
      <c r="P21" s="885">
        <v>12</v>
      </c>
      <c r="Q21" s="887">
        <v>125</v>
      </c>
      <c r="R21" s="292"/>
      <c r="S21" s="292"/>
      <c r="T21" s="117"/>
      <c r="U21" s="647" t="s">
        <v>165</v>
      </c>
      <c r="V21" s="649" t="s">
        <v>120</v>
      </c>
      <c r="W21" s="648">
        <v>20</v>
      </c>
      <c r="X21" s="854">
        <v>4000</v>
      </c>
      <c r="Y21" s="292"/>
      <c r="Z21" s="117"/>
      <c r="AA21" s="10"/>
      <c r="AB21" s="11"/>
      <c r="AC21" s="11"/>
      <c r="AD21" s="53"/>
      <c r="AE21" s="126"/>
      <c r="AF21" s="255"/>
      <c r="AG21" s="13"/>
      <c r="AH21" s="13"/>
      <c r="AI21" s="11"/>
      <c r="AJ21" s="74"/>
      <c r="AK21" s="126"/>
      <c r="AL21" s="31"/>
      <c r="AM21" s="10" t="s">
        <v>599</v>
      </c>
      <c r="AN21" s="11" t="s">
        <v>110</v>
      </c>
      <c r="AO21" s="11">
        <v>14</v>
      </c>
      <c r="AP21" s="6"/>
      <c r="AQ21" s="63"/>
      <c r="AR21" s="6"/>
      <c r="AS21" s="63"/>
      <c r="AT21" s="12"/>
    </row>
    <row r="22" spans="1:46" s="3" customFormat="1" ht="12.75">
      <c r="A22" s="8"/>
      <c r="B22" s="603"/>
      <c r="C22" s="381"/>
      <c r="D22" s="292"/>
      <c r="E22" s="292"/>
      <c r="F22" s="117"/>
      <c r="G22" s="647"/>
      <c r="H22" s="648"/>
      <c r="I22" s="649"/>
      <c r="J22" s="1079"/>
      <c r="K22" s="292"/>
      <c r="L22" s="292"/>
      <c r="M22" s="1118"/>
      <c r="N22" s="1059"/>
      <c r="O22" s="885"/>
      <c r="P22" s="885"/>
      <c r="Q22" s="887"/>
      <c r="R22" s="292"/>
      <c r="S22" s="292"/>
      <c r="T22" s="117"/>
      <c r="U22" s="841" t="s">
        <v>275</v>
      </c>
      <c r="V22" s="871" t="s">
        <v>120</v>
      </c>
      <c r="W22" s="870">
        <v>24</v>
      </c>
      <c r="X22" s="1128">
        <v>2000</v>
      </c>
      <c r="Y22" s="292"/>
      <c r="Z22" s="117"/>
      <c r="AA22" s="10"/>
      <c r="AB22" s="11"/>
      <c r="AC22" s="11"/>
      <c r="AD22" s="53"/>
      <c r="AE22" s="126"/>
      <c r="AF22" s="255"/>
      <c r="AG22" s="13"/>
      <c r="AH22" s="13"/>
      <c r="AI22" s="11"/>
      <c r="AJ22" s="74"/>
      <c r="AK22" s="1800" t="s">
        <v>119</v>
      </c>
      <c r="AL22" s="1801" t="s">
        <v>125</v>
      </c>
      <c r="AM22" s="1802" t="s">
        <v>414</v>
      </c>
      <c r="AN22" s="1803"/>
      <c r="AO22" s="1803"/>
      <c r="AP22" s="1804"/>
      <c r="AQ22" s="63"/>
      <c r="AR22" s="6"/>
      <c r="AS22" s="63"/>
      <c r="AT22" s="12"/>
    </row>
    <row r="23" spans="1:46" s="3" customFormat="1" ht="12.75">
      <c r="A23" s="8"/>
      <c r="B23" s="603"/>
      <c r="C23" s="381"/>
      <c r="D23" s="292"/>
      <c r="E23" s="292"/>
      <c r="F23" s="117"/>
      <c r="G23" s="647"/>
      <c r="H23" s="648"/>
      <c r="I23" s="649"/>
      <c r="J23" s="1079"/>
      <c r="K23" s="292"/>
      <c r="L23" s="292"/>
      <c r="M23" s="1118"/>
      <c r="N23" s="1059"/>
      <c r="O23" s="885"/>
      <c r="P23" s="885"/>
      <c r="Q23" s="887"/>
      <c r="R23" s="292"/>
      <c r="S23" s="292"/>
      <c r="T23" s="117"/>
      <c r="U23" s="647" t="s">
        <v>942</v>
      </c>
      <c r="V23" s="649" t="s">
        <v>120</v>
      </c>
      <c r="W23" s="648">
        <v>10</v>
      </c>
      <c r="X23" s="854">
        <v>1000</v>
      </c>
      <c r="Y23" s="292"/>
      <c r="Z23" s="117"/>
      <c r="AA23" s="10"/>
      <c r="AB23" s="11"/>
      <c r="AC23" s="11"/>
      <c r="AD23" s="53"/>
      <c r="AE23" s="126"/>
      <c r="AF23" s="255"/>
      <c r="AG23" s="13"/>
      <c r="AH23" s="13"/>
      <c r="AI23" s="11"/>
      <c r="AJ23" s="74"/>
      <c r="AK23" s="1800"/>
      <c r="AL23" s="1801"/>
      <c r="AM23" s="1802" t="s">
        <v>415</v>
      </c>
      <c r="AN23" s="1803" t="s">
        <v>120</v>
      </c>
      <c r="AO23" s="1803">
        <v>20</v>
      </c>
      <c r="AP23" s="1804" t="s">
        <v>315</v>
      </c>
      <c r="AQ23" s="63"/>
      <c r="AR23" s="6"/>
      <c r="AS23" s="63"/>
      <c r="AT23" s="12"/>
    </row>
    <row r="24" spans="1:46" s="3" customFormat="1" ht="12.75">
      <c r="A24" s="8"/>
      <c r="B24" s="603"/>
      <c r="C24" s="381"/>
      <c r="D24" s="292"/>
      <c r="E24" s="292"/>
      <c r="F24" s="117"/>
      <c r="G24" s="647"/>
      <c r="H24" s="648"/>
      <c r="I24" s="649"/>
      <c r="J24" s="1079"/>
      <c r="K24" s="292"/>
      <c r="L24" s="292"/>
      <c r="M24" s="888"/>
      <c r="N24" s="1058"/>
      <c r="O24" s="881"/>
      <c r="P24" s="881"/>
      <c r="Q24" s="883"/>
      <c r="R24" s="292"/>
      <c r="S24" s="292"/>
      <c r="T24" s="117"/>
      <c r="U24" s="880" t="s">
        <v>446</v>
      </c>
      <c r="V24" s="882" t="s">
        <v>120</v>
      </c>
      <c r="W24" s="881">
        <v>12</v>
      </c>
      <c r="X24" s="1833">
        <v>1000</v>
      </c>
      <c r="Y24" s="292"/>
      <c r="Z24" s="117"/>
      <c r="AA24" s="10"/>
      <c r="AB24" s="11"/>
      <c r="AC24" s="11"/>
      <c r="AD24" s="53"/>
      <c r="AE24" s="126"/>
      <c r="AF24" s="255"/>
      <c r="AG24" s="13"/>
      <c r="AH24" s="13"/>
      <c r="AI24" s="11"/>
      <c r="AJ24" s="74"/>
      <c r="AK24" s="126"/>
      <c r="AL24" s="31"/>
      <c r="AM24" s="10"/>
      <c r="AN24" s="11"/>
      <c r="AO24" s="11"/>
      <c r="AP24" s="6"/>
      <c r="AQ24" s="63"/>
      <c r="AR24" s="6"/>
      <c r="AS24" s="63"/>
      <c r="AT24" s="12"/>
    </row>
    <row r="25" spans="1:46" s="3" customFormat="1" ht="12.75">
      <c r="A25" s="8"/>
      <c r="B25" s="603"/>
      <c r="C25" s="381"/>
      <c r="D25" s="292"/>
      <c r="E25" s="292"/>
      <c r="F25" s="117"/>
      <c r="G25" s="647"/>
      <c r="H25" s="648"/>
      <c r="I25" s="649"/>
      <c r="J25" s="1079"/>
      <c r="K25" s="292"/>
      <c r="L25" s="292"/>
      <c r="M25" s="888"/>
      <c r="N25" s="1058"/>
      <c r="O25" s="881"/>
      <c r="P25" s="881"/>
      <c r="Q25" s="883"/>
      <c r="R25" s="292"/>
      <c r="S25" s="292"/>
      <c r="T25" s="117"/>
      <c r="U25" s="872" t="s">
        <v>943</v>
      </c>
      <c r="V25" s="874" t="s">
        <v>121</v>
      </c>
      <c r="W25" s="873">
        <v>24</v>
      </c>
      <c r="X25" s="1449">
        <v>1000</v>
      </c>
      <c r="Y25" s="292"/>
      <c r="Z25" s="117"/>
      <c r="AA25" s="10"/>
      <c r="AB25" s="11"/>
      <c r="AC25" s="11"/>
      <c r="AD25" s="53"/>
      <c r="AE25" s="126"/>
      <c r="AF25" s="255"/>
      <c r="AG25" s="13"/>
      <c r="AH25" s="13"/>
      <c r="AI25" s="11"/>
      <c r="AJ25" s="74"/>
      <c r="AK25" s="126"/>
      <c r="AL25" s="31"/>
      <c r="AM25" s="10"/>
      <c r="AN25" s="11"/>
      <c r="AO25" s="11"/>
      <c r="AP25" s="6"/>
      <c r="AQ25" s="63"/>
      <c r="AR25" s="6"/>
      <c r="AS25" s="63"/>
      <c r="AT25" s="12"/>
    </row>
    <row r="26" spans="1:46" s="3" customFormat="1" ht="12.75">
      <c r="A26" s="8"/>
      <c r="B26" s="603"/>
      <c r="C26" s="381"/>
      <c r="D26" s="292"/>
      <c r="E26" s="292"/>
      <c r="F26" s="117"/>
      <c r="G26" s="647"/>
      <c r="H26" s="648"/>
      <c r="I26" s="649"/>
      <c r="J26" s="1079"/>
      <c r="K26" s="292"/>
      <c r="L26" s="292"/>
      <c r="M26" s="888"/>
      <c r="N26" s="1058"/>
      <c r="O26" s="881"/>
      <c r="P26" s="881"/>
      <c r="Q26" s="883"/>
      <c r="R26" s="292"/>
      <c r="S26" s="292"/>
      <c r="T26" s="117"/>
      <c r="U26" s="647" t="s">
        <v>152</v>
      </c>
      <c r="V26" s="1834" t="s">
        <v>110</v>
      </c>
      <c r="W26" s="648">
        <v>32</v>
      </c>
      <c r="X26" s="1079">
        <v>500</v>
      </c>
      <c r="Y26" s="292"/>
      <c r="Z26" s="117"/>
      <c r="AA26" s="10"/>
      <c r="AB26" s="11"/>
      <c r="AC26" s="11"/>
      <c r="AD26" s="53"/>
      <c r="AE26" s="126"/>
      <c r="AF26" s="255"/>
      <c r="AG26" s="13"/>
      <c r="AH26" s="13"/>
      <c r="AI26" s="11"/>
      <c r="AJ26" s="74"/>
      <c r="AK26" s="126"/>
      <c r="AL26" s="31"/>
      <c r="AM26" s="10"/>
      <c r="AN26" s="11"/>
      <c r="AO26" s="11"/>
      <c r="AP26" s="6"/>
      <c r="AQ26" s="63"/>
      <c r="AR26" s="6"/>
      <c r="AS26" s="63"/>
      <c r="AT26" s="12"/>
    </row>
    <row r="27" spans="1:46" s="3" customFormat="1" ht="12.75">
      <c r="A27" s="8"/>
      <c r="B27" s="603"/>
      <c r="C27" s="381"/>
      <c r="D27" s="292"/>
      <c r="E27" s="292"/>
      <c r="F27" s="117"/>
      <c r="G27" s="647"/>
      <c r="H27" s="648"/>
      <c r="I27" s="649"/>
      <c r="J27" s="1079"/>
      <c r="K27" s="292"/>
      <c r="L27" s="292"/>
      <c r="M27" s="888"/>
      <c r="N27" s="1058"/>
      <c r="O27" s="881"/>
      <c r="P27" s="881"/>
      <c r="Q27" s="883"/>
      <c r="R27" s="292"/>
      <c r="S27" s="292"/>
      <c r="T27" s="117"/>
      <c r="U27" s="884" t="s">
        <v>944</v>
      </c>
      <c r="V27" s="886" t="s">
        <v>121</v>
      </c>
      <c r="W27" s="885">
        <v>12</v>
      </c>
      <c r="X27" s="887">
        <v>400</v>
      </c>
      <c r="Y27" s="292"/>
      <c r="Z27" s="117"/>
      <c r="AA27" s="10"/>
      <c r="AB27" s="11"/>
      <c r="AC27" s="11"/>
      <c r="AD27" s="53"/>
      <c r="AE27" s="126"/>
      <c r="AF27" s="255"/>
      <c r="AG27" s="13"/>
      <c r="AH27" s="13"/>
      <c r="AI27" s="11"/>
      <c r="AJ27" s="74"/>
      <c r="AK27" s="126"/>
      <c r="AL27" s="31"/>
      <c r="AM27" s="10"/>
      <c r="AN27" s="11"/>
      <c r="AO27" s="11"/>
      <c r="AP27" s="6"/>
      <c r="AQ27" s="63"/>
      <c r="AR27" s="6"/>
      <c r="AS27" s="63"/>
      <c r="AT27" s="12"/>
    </row>
    <row r="28" spans="1:46" s="3" customFormat="1" ht="12.75">
      <c r="A28" s="8"/>
      <c r="B28" s="603"/>
      <c r="C28" s="381"/>
      <c r="D28" s="292"/>
      <c r="E28" s="292"/>
      <c r="F28" s="117"/>
      <c r="G28" s="647"/>
      <c r="H28" s="648"/>
      <c r="I28" s="649"/>
      <c r="J28" s="1079"/>
      <c r="K28" s="292"/>
      <c r="L28" s="292"/>
      <c r="M28" s="888"/>
      <c r="N28" s="1058"/>
      <c r="O28" s="881"/>
      <c r="P28" s="881"/>
      <c r="Q28" s="883"/>
      <c r="R28" s="292"/>
      <c r="S28" s="292"/>
      <c r="T28" s="117"/>
      <c r="U28" s="660" t="s">
        <v>945</v>
      </c>
      <c r="V28" s="649"/>
      <c r="W28" s="648"/>
      <c r="X28" s="1079"/>
      <c r="Y28" s="292"/>
      <c r="Z28" s="117"/>
      <c r="AA28" s="10"/>
      <c r="AB28" s="11"/>
      <c r="AC28" s="11"/>
      <c r="AD28" s="53"/>
      <c r="AE28" s="126"/>
      <c r="AF28" s="255"/>
      <c r="AG28" s="13"/>
      <c r="AH28" s="13"/>
      <c r="AI28" s="11"/>
      <c r="AJ28" s="74"/>
      <c r="AK28" s="126"/>
      <c r="AL28" s="31"/>
      <c r="AM28" s="10"/>
      <c r="AN28" s="11"/>
      <c r="AO28" s="11"/>
      <c r="AP28" s="6"/>
      <c r="AQ28" s="63"/>
      <c r="AR28" s="6"/>
      <c r="AS28" s="63"/>
      <c r="AT28" s="12"/>
    </row>
    <row r="29" spans="1:46" s="3" customFormat="1" ht="12.75">
      <c r="A29" s="8"/>
      <c r="B29" s="602"/>
      <c r="C29" s="381"/>
      <c r="D29" s="292"/>
      <c r="E29" s="292"/>
      <c r="F29" s="117"/>
      <c r="G29" s="872"/>
      <c r="H29" s="873"/>
      <c r="I29" s="874"/>
      <c r="J29" s="1074"/>
      <c r="K29" s="292"/>
      <c r="L29" s="292"/>
      <c r="M29" s="888"/>
      <c r="N29" s="1058"/>
      <c r="O29" s="881"/>
      <c r="P29" s="881"/>
      <c r="Q29" s="883"/>
      <c r="R29" s="292"/>
      <c r="S29" s="292"/>
      <c r="T29" s="117"/>
      <c r="U29" s="660" t="s">
        <v>111</v>
      </c>
      <c r="V29" s="662" t="s">
        <v>121</v>
      </c>
      <c r="W29" s="661">
        <v>20</v>
      </c>
      <c r="X29" s="1076">
        <v>400</v>
      </c>
      <c r="Y29" s="292"/>
      <c r="Z29" s="117"/>
      <c r="AA29" s="10"/>
      <c r="AB29" s="11"/>
      <c r="AC29" s="11"/>
      <c r="AD29" s="53"/>
      <c r="AE29" s="126"/>
      <c r="AF29" s="255"/>
      <c r="AG29" s="13"/>
      <c r="AH29" s="13"/>
      <c r="AI29" s="11"/>
      <c r="AJ29" s="74"/>
      <c r="AK29" s="126"/>
      <c r="AL29" s="31"/>
      <c r="AM29" s="10"/>
      <c r="AN29" s="11"/>
      <c r="AO29" s="11"/>
      <c r="AP29" s="6"/>
      <c r="AQ29" s="63"/>
      <c r="AR29" s="50"/>
      <c r="AS29" s="63"/>
      <c r="AT29" s="12"/>
    </row>
    <row r="30" spans="1:46" s="18" customFormat="1" ht="13.5" thickBot="1">
      <c r="A30" s="8"/>
      <c r="B30" s="944"/>
      <c r="C30" s="867"/>
      <c r="D30" s="1133"/>
      <c r="E30" s="869"/>
      <c r="F30" s="745"/>
      <c r="G30" s="875"/>
      <c r="H30" s="876"/>
      <c r="I30" s="877"/>
      <c r="J30" s="878"/>
      <c r="K30" s="869"/>
      <c r="L30" s="869"/>
      <c r="M30" s="1134"/>
      <c r="N30" s="1068"/>
      <c r="O30" s="967"/>
      <c r="P30" s="968"/>
      <c r="Q30" s="969"/>
      <c r="R30" s="292"/>
      <c r="S30" s="292"/>
      <c r="T30" s="117"/>
      <c r="U30" s="660" t="s">
        <v>37</v>
      </c>
      <c r="V30" s="662" t="s">
        <v>121</v>
      </c>
      <c r="W30" s="661">
        <v>12</v>
      </c>
      <c r="X30" s="1076">
        <v>400</v>
      </c>
      <c r="Y30" s="869"/>
      <c r="Z30" s="745"/>
      <c r="AA30" s="17"/>
      <c r="AB30" s="19"/>
      <c r="AC30" s="19"/>
      <c r="AD30" s="56"/>
      <c r="AE30" s="127"/>
      <c r="AF30" s="597"/>
      <c r="AG30" s="21"/>
      <c r="AH30" s="21"/>
      <c r="AI30" s="19"/>
      <c r="AJ30" s="199"/>
      <c r="AK30" s="127"/>
      <c r="AL30" s="384"/>
      <c r="AM30" s="17"/>
      <c r="AN30" s="19"/>
      <c r="AO30" s="19"/>
      <c r="AQ30" s="64"/>
      <c r="AS30" s="64"/>
      <c r="AT30" s="20"/>
    </row>
    <row r="31" spans="1:46" s="3" customFormat="1" ht="12.75">
      <c r="A31" s="8"/>
      <c r="B31" s="602">
        <v>7</v>
      </c>
      <c r="C31" s="381" t="s">
        <v>123</v>
      </c>
      <c r="D31" s="292" t="s">
        <v>123</v>
      </c>
      <c r="E31" s="292"/>
      <c r="F31" s="117" t="s">
        <v>595</v>
      </c>
      <c r="G31" s="1122" t="s">
        <v>762</v>
      </c>
      <c r="H31" s="1123" t="s">
        <v>121</v>
      </c>
      <c r="I31" s="1124">
        <v>16</v>
      </c>
      <c r="J31" s="1448">
        <v>600</v>
      </c>
      <c r="K31" s="292"/>
      <c r="L31" s="292"/>
      <c r="M31" s="117"/>
      <c r="N31" s="880"/>
      <c r="O31" s="881"/>
      <c r="P31" s="881"/>
      <c r="Q31" s="882"/>
      <c r="R31" s="1835"/>
      <c r="S31" s="1836"/>
      <c r="T31" s="1154"/>
      <c r="U31" s="736"/>
      <c r="V31" s="737"/>
      <c r="W31" s="735"/>
      <c r="X31" s="734"/>
      <c r="Y31" s="1837"/>
      <c r="Z31" s="951"/>
      <c r="AA31" s="672"/>
      <c r="AB31" s="673"/>
      <c r="AC31" s="673"/>
      <c r="AD31" s="683"/>
      <c r="AE31" s="126"/>
      <c r="AF31" s="255"/>
      <c r="AG31" s="13"/>
      <c r="AH31" s="13"/>
      <c r="AI31" s="11"/>
      <c r="AJ31" s="74"/>
      <c r="AK31" s="126" t="s">
        <v>123</v>
      </c>
      <c r="AL31" s="982" t="s">
        <v>298</v>
      </c>
      <c r="AM31" s="10"/>
      <c r="AN31" s="11"/>
      <c r="AO31" s="11"/>
      <c r="AP31" s="6"/>
      <c r="AQ31" s="63"/>
      <c r="AR31" s="50"/>
      <c r="AS31" s="63"/>
      <c r="AT31" s="12"/>
    </row>
    <row r="32" spans="1:46" s="3" customFormat="1" ht="12.75">
      <c r="A32" s="28"/>
      <c r="B32" s="602"/>
      <c r="C32" s="381"/>
      <c r="D32" s="292"/>
      <c r="E32" s="292"/>
      <c r="F32" s="117" t="s">
        <v>241</v>
      </c>
      <c r="G32" s="647" t="s">
        <v>946</v>
      </c>
      <c r="H32" s="648"/>
      <c r="I32" s="649"/>
      <c r="J32" s="1079"/>
      <c r="K32" s="292"/>
      <c r="L32" s="292"/>
      <c r="M32" s="117"/>
      <c r="N32" s="880"/>
      <c r="O32" s="881"/>
      <c r="P32" s="881"/>
      <c r="Q32" s="882"/>
      <c r="R32" s="1208"/>
      <c r="S32" s="292"/>
      <c r="T32" s="1109"/>
      <c r="U32" s="394"/>
      <c r="V32" s="292"/>
      <c r="W32" s="395"/>
      <c r="X32" s="381"/>
      <c r="Y32" s="1838"/>
      <c r="Z32" s="888"/>
      <c r="AA32" s="672"/>
      <c r="AB32" s="673"/>
      <c r="AC32" s="673"/>
      <c r="AD32" s="683"/>
      <c r="AE32" s="126"/>
      <c r="AF32" s="255"/>
      <c r="AG32" s="13"/>
      <c r="AH32" s="13"/>
      <c r="AI32" s="11"/>
      <c r="AJ32" s="74"/>
      <c r="AK32" s="126"/>
      <c r="AL32" s="118"/>
      <c r="AM32" s="10"/>
      <c r="AN32" s="11"/>
      <c r="AO32" s="11"/>
      <c r="AP32" s="50"/>
      <c r="AQ32" s="63"/>
      <c r="AR32" s="50"/>
      <c r="AS32" s="63"/>
      <c r="AT32" s="12"/>
    </row>
    <row r="33" spans="1:46" s="3" customFormat="1" ht="12.75">
      <c r="A33" s="28"/>
      <c r="B33" s="602"/>
      <c r="C33" s="381"/>
      <c r="D33" s="292"/>
      <c r="E33" s="292"/>
      <c r="F33" s="117"/>
      <c r="G33" s="647" t="s">
        <v>947</v>
      </c>
      <c r="H33" s="648"/>
      <c r="I33" s="649"/>
      <c r="J33" s="1079"/>
      <c r="K33" s="292"/>
      <c r="L33" s="292"/>
      <c r="M33" s="117"/>
      <c r="N33" s="880"/>
      <c r="O33" s="881"/>
      <c r="P33" s="881"/>
      <c r="Q33" s="882"/>
      <c r="R33" s="1208"/>
      <c r="S33" s="292"/>
      <c r="T33" s="1109"/>
      <c r="U33" s="394"/>
      <c r="V33" s="292"/>
      <c r="W33" s="395"/>
      <c r="X33" s="381"/>
      <c r="Y33" s="1838"/>
      <c r="Z33" s="888"/>
      <c r="AA33" s="672"/>
      <c r="AB33" s="673"/>
      <c r="AC33" s="673"/>
      <c r="AD33" s="1065"/>
      <c r="AE33" s="126"/>
      <c r="AF33" s="255"/>
      <c r="AG33" s="13"/>
      <c r="AH33" s="13"/>
      <c r="AI33" s="11"/>
      <c r="AJ33" s="74"/>
      <c r="AK33" s="126"/>
      <c r="AL33" s="118"/>
      <c r="AM33" s="10"/>
      <c r="AN33" s="11"/>
      <c r="AO33" s="11"/>
      <c r="AP33" s="50"/>
      <c r="AQ33" s="63"/>
      <c r="AR33" s="50"/>
      <c r="AS33" s="63"/>
      <c r="AT33" s="12"/>
    </row>
    <row r="34" spans="1:46" s="3" customFormat="1" ht="12.75">
      <c r="A34" s="28"/>
      <c r="B34" s="602"/>
      <c r="C34" s="381"/>
      <c r="D34" s="292"/>
      <c r="E34" s="292"/>
      <c r="F34" s="117"/>
      <c r="G34" s="647" t="s">
        <v>111</v>
      </c>
      <c r="H34" s="648" t="s">
        <v>121</v>
      </c>
      <c r="I34" s="649">
        <v>14</v>
      </c>
      <c r="J34" s="1079">
        <v>500</v>
      </c>
      <c r="K34" s="292"/>
      <c r="L34" s="292"/>
      <c r="M34" s="117"/>
      <c r="N34" s="880"/>
      <c r="O34" s="881"/>
      <c r="P34" s="881"/>
      <c r="Q34" s="882"/>
      <c r="R34" s="1208"/>
      <c r="S34" s="292"/>
      <c r="T34" s="1109"/>
      <c r="U34" s="394"/>
      <c r="V34" s="292"/>
      <c r="W34" s="395"/>
      <c r="X34" s="381"/>
      <c r="Y34" s="1838"/>
      <c r="Z34" s="888"/>
      <c r="AA34" s="672"/>
      <c r="AB34" s="673"/>
      <c r="AC34" s="673"/>
      <c r="AD34" s="1065"/>
      <c r="AE34" s="126"/>
      <c r="AF34" s="255"/>
      <c r="AG34" s="13"/>
      <c r="AH34" s="13"/>
      <c r="AI34" s="11"/>
      <c r="AJ34" s="74"/>
      <c r="AK34" s="126"/>
      <c r="AL34" s="118"/>
      <c r="AM34" s="10"/>
      <c r="AN34" s="11"/>
      <c r="AO34" s="11"/>
      <c r="AP34" s="50"/>
      <c r="AQ34" s="63"/>
      <c r="AR34" s="50"/>
      <c r="AS34" s="63"/>
      <c r="AT34" s="12"/>
    </row>
    <row r="35" spans="1:46" s="3" customFormat="1" ht="13.5" thickBot="1">
      <c r="A35" s="8"/>
      <c r="B35" s="945"/>
      <c r="C35" s="908"/>
      <c r="D35" s="1156"/>
      <c r="E35" s="1156"/>
      <c r="F35" s="746"/>
      <c r="G35" s="1429" t="s">
        <v>948</v>
      </c>
      <c r="H35" s="1430" t="s">
        <v>121</v>
      </c>
      <c r="I35" s="1431">
        <v>16</v>
      </c>
      <c r="J35" s="1432">
        <v>500</v>
      </c>
      <c r="K35" s="1156"/>
      <c r="L35" s="1156"/>
      <c r="M35" s="1156"/>
      <c r="N35" s="890"/>
      <c r="O35" s="891"/>
      <c r="P35" s="891"/>
      <c r="Q35" s="892"/>
      <c r="R35" s="1209"/>
      <c r="S35" s="1036"/>
      <c r="T35" s="1155"/>
      <c r="U35" s="895"/>
      <c r="V35" s="1156"/>
      <c r="W35" s="907"/>
      <c r="X35" s="908"/>
      <c r="Y35" s="1839"/>
      <c r="Z35" s="820"/>
      <c r="AA35" s="652"/>
      <c r="AB35" s="653"/>
      <c r="AC35" s="653"/>
      <c r="AD35" s="655"/>
      <c r="AE35" s="128"/>
      <c r="AF35" s="598"/>
      <c r="AG35" s="81"/>
      <c r="AH35" s="81"/>
      <c r="AI35" s="79"/>
      <c r="AJ35" s="200"/>
      <c r="AK35" s="128"/>
      <c r="AL35" s="385"/>
      <c r="AM35" s="78"/>
      <c r="AN35" s="79"/>
      <c r="AO35" s="79"/>
      <c r="AP35" s="80"/>
      <c r="AQ35" s="83"/>
      <c r="AR35" s="80"/>
      <c r="AS35" s="83"/>
      <c r="AT35" s="84"/>
    </row>
    <row r="36" spans="1:46" s="3" customFormat="1" ht="13.5" thickTop="1">
      <c r="A36" s="8"/>
      <c r="B36" s="602">
        <v>8</v>
      </c>
      <c r="C36" s="381" t="s">
        <v>126</v>
      </c>
      <c r="D36" s="292"/>
      <c r="E36" s="292"/>
      <c r="F36" s="117"/>
      <c r="G36" s="394"/>
      <c r="H36" s="395"/>
      <c r="I36" s="292"/>
      <c r="J36" s="381"/>
      <c r="K36" s="292"/>
      <c r="L36" s="292"/>
      <c r="M36" s="117"/>
      <c r="N36" s="394"/>
      <c r="O36" s="395"/>
      <c r="P36" s="395"/>
      <c r="Q36" s="381"/>
      <c r="R36" s="292"/>
      <c r="S36" s="292"/>
      <c r="T36" s="243"/>
      <c r="U36" s="394"/>
      <c r="V36" s="292"/>
      <c r="W36" s="395"/>
      <c r="X36" s="381"/>
      <c r="Y36" s="292"/>
      <c r="Z36" s="117"/>
      <c r="AA36" s="10"/>
      <c r="AB36" s="11"/>
      <c r="AC36" s="11"/>
      <c r="AD36" s="53"/>
      <c r="AE36" s="126" t="s">
        <v>126</v>
      </c>
      <c r="AF36" s="255" t="s">
        <v>289</v>
      </c>
      <c r="AG36" s="15"/>
      <c r="AH36" s="13"/>
      <c r="AI36" s="11"/>
      <c r="AJ36" s="74"/>
      <c r="AK36" s="126"/>
      <c r="AL36" s="118"/>
      <c r="AM36" s="10"/>
      <c r="AN36" s="11"/>
      <c r="AO36" s="11"/>
      <c r="AP36" s="50"/>
      <c r="AQ36" s="63"/>
      <c r="AR36" s="50"/>
      <c r="AS36" s="63"/>
      <c r="AT36" s="12"/>
    </row>
    <row r="37" spans="1:46" s="3" customFormat="1" ht="12.75">
      <c r="A37" s="28"/>
      <c r="B37" s="602"/>
      <c r="C37" s="381"/>
      <c r="D37" s="126"/>
      <c r="E37" s="126"/>
      <c r="F37" s="31"/>
      <c r="G37" s="10"/>
      <c r="H37" s="11"/>
      <c r="I37" s="6"/>
      <c r="J37" s="53"/>
      <c r="K37" s="126"/>
      <c r="L37" s="126"/>
      <c r="M37" s="31"/>
      <c r="N37" s="396"/>
      <c r="O37" s="11"/>
      <c r="P37" s="11"/>
      <c r="Q37" s="53"/>
      <c r="R37" s="126"/>
      <c r="S37" s="126"/>
      <c r="T37" s="255"/>
      <c r="U37" s="10"/>
      <c r="V37" s="6"/>
      <c r="W37" s="11"/>
      <c r="X37" s="53"/>
      <c r="Y37" s="126"/>
      <c r="Z37" s="31"/>
      <c r="AA37" s="10"/>
      <c r="AB37" s="11"/>
      <c r="AC37" s="11"/>
      <c r="AD37" s="53"/>
      <c r="AE37" s="126"/>
      <c r="AF37" s="255"/>
      <c r="AG37" s="10"/>
      <c r="AH37" s="13"/>
      <c r="AI37" s="11"/>
      <c r="AJ37" s="74"/>
      <c r="AK37" s="126"/>
      <c r="AL37" s="118"/>
      <c r="AM37" s="10"/>
      <c r="AN37" s="11"/>
      <c r="AO37" s="11"/>
      <c r="AP37" s="50"/>
      <c r="AQ37" s="63"/>
      <c r="AR37" s="50"/>
      <c r="AS37" s="63"/>
      <c r="AT37" s="12"/>
    </row>
    <row r="38" spans="1:46" s="18" customFormat="1" ht="12.75">
      <c r="A38" s="28"/>
      <c r="B38" s="944"/>
      <c r="C38" s="867"/>
      <c r="D38" s="127"/>
      <c r="E38" s="127"/>
      <c r="F38" s="384"/>
      <c r="G38" s="17"/>
      <c r="H38" s="19"/>
      <c r="J38" s="56"/>
      <c r="K38" s="127"/>
      <c r="L38" s="127"/>
      <c r="M38" s="384"/>
      <c r="N38" s="1865"/>
      <c r="O38" s="19"/>
      <c r="P38" s="19"/>
      <c r="Q38" s="56"/>
      <c r="R38" s="127"/>
      <c r="S38" s="127"/>
      <c r="T38" s="597"/>
      <c r="U38" s="17"/>
      <c r="W38" s="19"/>
      <c r="X38" s="56"/>
      <c r="Y38" s="127"/>
      <c r="Z38" s="384"/>
      <c r="AA38" s="17"/>
      <c r="AB38" s="19"/>
      <c r="AC38" s="19"/>
      <c r="AD38" s="56"/>
      <c r="AE38" s="127"/>
      <c r="AF38" s="597"/>
      <c r="AG38" s="21"/>
      <c r="AH38" s="21"/>
      <c r="AI38" s="19"/>
      <c r="AJ38" s="69"/>
      <c r="AK38" s="127"/>
      <c r="AL38" s="384"/>
      <c r="AM38" s="17"/>
      <c r="AN38" s="19"/>
      <c r="AO38" s="19"/>
      <c r="AP38" s="51"/>
      <c r="AQ38" s="64"/>
      <c r="AR38" s="51"/>
      <c r="AS38" s="64"/>
      <c r="AT38" s="20"/>
    </row>
    <row r="39" spans="1:46" s="3" customFormat="1" ht="12.75">
      <c r="A39" s="8"/>
      <c r="B39" s="602">
        <v>9</v>
      </c>
      <c r="C39" s="381" t="s">
        <v>109</v>
      </c>
      <c r="D39" s="126"/>
      <c r="E39" s="126"/>
      <c r="F39" s="31"/>
      <c r="G39" s="10"/>
      <c r="H39" s="95"/>
      <c r="I39" s="96"/>
      <c r="J39" s="97"/>
      <c r="K39" s="126"/>
      <c r="L39" s="126"/>
      <c r="M39" s="31"/>
      <c r="N39" s="10"/>
      <c r="O39" s="11"/>
      <c r="P39" s="11"/>
      <c r="Q39" s="53"/>
      <c r="R39" s="126" t="s">
        <v>109</v>
      </c>
      <c r="S39" s="126"/>
      <c r="T39" s="31" t="s">
        <v>371</v>
      </c>
      <c r="U39" s="10"/>
      <c r="V39" s="6"/>
      <c r="W39" s="11"/>
      <c r="X39" s="53"/>
      <c r="Y39" s="126"/>
      <c r="Z39" s="31"/>
      <c r="AA39" s="10"/>
      <c r="AB39" s="11"/>
      <c r="AC39" s="11"/>
      <c r="AD39" s="53"/>
      <c r="AE39" s="126"/>
      <c r="AF39" s="255"/>
      <c r="AG39" s="13"/>
      <c r="AH39" s="13"/>
      <c r="AI39" s="11"/>
      <c r="AJ39" s="68"/>
      <c r="AK39" s="126"/>
      <c r="AL39" s="118"/>
      <c r="AM39" s="10"/>
      <c r="AN39" s="11"/>
      <c r="AO39" s="11"/>
      <c r="AP39" s="50"/>
      <c r="AQ39" s="63"/>
      <c r="AR39" s="50"/>
      <c r="AS39" s="63"/>
      <c r="AT39" s="12"/>
    </row>
    <row r="40" spans="1:46" s="3" customFormat="1" ht="12.75">
      <c r="A40" s="8"/>
      <c r="B40" s="602"/>
      <c r="C40" s="381"/>
      <c r="D40" s="126"/>
      <c r="E40" s="126"/>
      <c r="F40" s="31"/>
      <c r="G40" s="10"/>
      <c r="H40" s="11"/>
      <c r="I40" s="6"/>
      <c r="J40" s="53"/>
      <c r="K40" s="126"/>
      <c r="L40" s="126"/>
      <c r="M40" s="31"/>
      <c r="N40" s="10"/>
      <c r="O40" s="11"/>
      <c r="P40" s="11"/>
      <c r="Q40" s="53"/>
      <c r="R40" s="126"/>
      <c r="S40" s="126"/>
      <c r="T40" s="31"/>
      <c r="U40" s="10"/>
      <c r="V40" s="6"/>
      <c r="W40" s="11"/>
      <c r="X40" s="53"/>
      <c r="Y40" s="126"/>
      <c r="Z40" s="31"/>
      <c r="AA40" s="10"/>
      <c r="AB40" s="11"/>
      <c r="AC40" s="11"/>
      <c r="AD40" s="53"/>
      <c r="AE40" s="126"/>
      <c r="AF40" s="255"/>
      <c r="AG40" s="13"/>
      <c r="AH40" s="13"/>
      <c r="AI40" s="11"/>
      <c r="AJ40" s="68"/>
      <c r="AK40" s="126"/>
      <c r="AL40" s="118"/>
      <c r="AM40" s="10"/>
      <c r="AN40" s="11"/>
      <c r="AO40" s="11"/>
      <c r="AP40" s="50"/>
      <c r="AQ40" s="63"/>
      <c r="AR40" s="50"/>
      <c r="AS40" s="63"/>
      <c r="AT40" s="12"/>
    </row>
    <row r="41" spans="1:46" s="18" customFormat="1" ht="12.75">
      <c r="A41" s="8"/>
      <c r="B41" s="944"/>
      <c r="C41" s="867"/>
      <c r="D41" s="127"/>
      <c r="E41" s="127"/>
      <c r="F41" s="384"/>
      <c r="G41" s="17"/>
      <c r="H41" s="19"/>
      <c r="J41" s="56"/>
      <c r="K41" s="127"/>
      <c r="L41" s="127"/>
      <c r="M41" s="384"/>
      <c r="N41" s="17"/>
      <c r="O41" s="19"/>
      <c r="P41" s="19"/>
      <c r="Q41" s="56"/>
      <c r="R41" s="127"/>
      <c r="S41" s="127"/>
      <c r="T41" s="384"/>
      <c r="U41" s="17"/>
      <c r="W41" s="19"/>
      <c r="X41" s="56"/>
      <c r="Y41" s="127"/>
      <c r="Z41" s="384"/>
      <c r="AA41" s="17"/>
      <c r="AB41" s="19"/>
      <c r="AC41" s="19"/>
      <c r="AD41" s="56"/>
      <c r="AE41" s="127"/>
      <c r="AF41" s="597"/>
      <c r="AG41" s="21"/>
      <c r="AH41" s="21"/>
      <c r="AI41" s="19"/>
      <c r="AJ41" s="69"/>
      <c r="AK41" s="127"/>
      <c r="AL41" s="384"/>
      <c r="AM41" s="17"/>
      <c r="AN41" s="19"/>
      <c r="AO41" s="19"/>
      <c r="AP41" s="51"/>
      <c r="AQ41" s="64"/>
      <c r="AR41" s="51"/>
      <c r="AS41" s="64"/>
      <c r="AT41" s="20"/>
    </row>
    <row r="42" spans="1:46" s="3" customFormat="1" ht="12.75">
      <c r="A42" s="8"/>
      <c r="B42" s="602">
        <v>10</v>
      </c>
      <c r="C42" s="381" t="s">
        <v>112</v>
      </c>
      <c r="D42" s="126"/>
      <c r="E42" s="126"/>
      <c r="F42" s="31"/>
      <c r="G42" s="10"/>
      <c r="H42" s="11"/>
      <c r="I42" s="6"/>
      <c r="J42" s="53"/>
      <c r="K42" s="126" t="s">
        <v>112</v>
      </c>
      <c r="L42" s="126"/>
      <c r="M42" s="31" t="s">
        <v>471</v>
      </c>
      <c r="N42" s="10"/>
      <c r="O42" s="11"/>
      <c r="P42" s="6"/>
      <c r="Q42" s="53"/>
      <c r="R42" s="126"/>
      <c r="S42" s="126"/>
      <c r="T42" s="31"/>
      <c r="U42" s="10"/>
      <c r="V42" s="6"/>
      <c r="W42" s="11"/>
      <c r="X42" s="53"/>
      <c r="Y42" s="126"/>
      <c r="Z42" s="31"/>
      <c r="AA42" s="10"/>
      <c r="AB42" s="11"/>
      <c r="AC42" s="11"/>
      <c r="AD42" s="53"/>
      <c r="AE42" s="126"/>
      <c r="AF42" s="255"/>
      <c r="AG42" s="13"/>
      <c r="AH42" s="13"/>
      <c r="AI42" s="11"/>
      <c r="AJ42" s="68"/>
      <c r="AK42" s="126"/>
      <c r="AL42" s="118"/>
      <c r="AM42" s="10"/>
      <c r="AN42" s="11"/>
      <c r="AO42" s="11"/>
      <c r="AP42" s="50"/>
      <c r="AQ42" s="63"/>
      <c r="AR42" s="50"/>
      <c r="AS42" s="63"/>
      <c r="AT42" s="12"/>
    </row>
    <row r="43" spans="1:46" s="3" customFormat="1" ht="12.75">
      <c r="A43" s="8"/>
      <c r="B43" s="602"/>
      <c r="C43" s="381"/>
      <c r="D43" s="126"/>
      <c r="E43" s="126"/>
      <c r="F43" s="31"/>
      <c r="G43" s="10"/>
      <c r="H43" s="11"/>
      <c r="I43" s="6"/>
      <c r="J43" s="53"/>
      <c r="K43" s="126"/>
      <c r="L43" s="126"/>
      <c r="M43" s="31"/>
      <c r="N43" s="10"/>
      <c r="O43" s="11"/>
      <c r="P43" s="6"/>
      <c r="Q43" s="53"/>
      <c r="R43" s="126"/>
      <c r="S43" s="126"/>
      <c r="T43" s="31"/>
      <c r="U43" s="10"/>
      <c r="V43" s="6"/>
      <c r="W43" s="11"/>
      <c r="X43" s="53"/>
      <c r="Y43" s="126"/>
      <c r="Z43" s="31"/>
      <c r="AA43" s="10"/>
      <c r="AB43" s="11"/>
      <c r="AC43" s="11"/>
      <c r="AD43" s="53"/>
      <c r="AE43" s="126"/>
      <c r="AF43" s="255"/>
      <c r="AG43" s="13"/>
      <c r="AH43" s="13"/>
      <c r="AI43" s="11"/>
      <c r="AJ43" s="68"/>
      <c r="AK43" s="126"/>
      <c r="AL43" s="118"/>
      <c r="AM43" s="10"/>
      <c r="AN43" s="11"/>
      <c r="AO43" s="11"/>
      <c r="AP43" s="50"/>
      <c r="AQ43" s="63"/>
      <c r="AR43" s="50"/>
      <c r="AS43" s="63"/>
      <c r="AT43" s="12"/>
    </row>
    <row r="44" spans="1:46" s="18" customFormat="1" ht="12.75">
      <c r="A44" s="8"/>
      <c r="B44" s="944"/>
      <c r="C44" s="867"/>
      <c r="D44" s="127"/>
      <c r="E44" s="127"/>
      <c r="F44" s="384"/>
      <c r="G44" s="17"/>
      <c r="H44" s="19"/>
      <c r="J44" s="56"/>
      <c r="K44" s="127"/>
      <c r="L44" s="127"/>
      <c r="M44" s="384"/>
      <c r="N44" s="17"/>
      <c r="O44" s="19"/>
      <c r="P44" s="19"/>
      <c r="Q44" s="56"/>
      <c r="R44" s="127"/>
      <c r="S44" s="127"/>
      <c r="T44" s="384"/>
      <c r="U44" s="17"/>
      <c r="W44" s="19"/>
      <c r="X44" s="56"/>
      <c r="Y44" s="127"/>
      <c r="Z44" s="384"/>
      <c r="AA44" s="17"/>
      <c r="AB44" s="19"/>
      <c r="AC44" s="19"/>
      <c r="AD44" s="56"/>
      <c r="AE44" s="127"/>
      <c r="AF44" s="597"/>
      <c r="AG44" s="21"/>
      <c r="AH44" s="21"/>
      <c r="AI44" s="19"/>
      <c r="AJ44" s="69"/>
      <c r="AK44" s="127"/>
      <c r="AL44" s="384"/>
      <c r="AM44" s="17"/>
      <c r="AN44" s="19"/>
      <c r="AO44" s="19"/>
      <c r="AP44" s="51"/>
      <c r="AQ44" s="64"/>
      <c r="AR44" s="51"/>
      <c r="AS44" s="64"/>
      <c r="AT44" s="20"/>
    </row>
    <row r="45" spans="1:46" s="3" customFormat="1" ht="12.75">
      <c r="A45" s="8"/>
      <c r="B45" s="602">
        <v>11</v>
      </c>
      <c r="C45" s="381" t="s">
        <v>115</v>
      </c>
      <c r="D45" s="126"/>
      <c r="E45" s="126"/>
      <c r="F45" s="31"/>
      <c r="G45" s="10"/>
      <c r="H45" s="95"/>
      <c r="I45" s="96"/>
      <c r="J45" s="97"/>
      <c r="K45" s="126"/>
      <c r="L45" s="126"/>
      <c r="M45" s="31"/>
      <c r="N45" s="10"/>
      <c r="O45" s="11"/>
      <c r="P45" s="11"/>
      <c r="Q45" s="53"/>
      <c r="R45" s="126" t="s">
        <v>115</v>
      </c>
      <c r="S45" s="126"/>
      <c r="T45" s="31" t="s">
        <v>372</v>
      </c>
      <c r="U45" s="10"/>
      <c r="V45" s="6"/>
      <c r="W45" s="11"/>
      <c r="X45" s="53"/>
      <c r="Y45" s="126"/>
      <c r="Z45" s="31"/>
      <c r="AA45" s="10"/>
      <c r="AB45" s="11"/>
      <c r="AC45" s="11"/>
      <c r="AD45" s="53"/>
      <c r="AE45" s="126"/>
      <c r="AF45" s="255"/>
      <c r="AG45" s="13"/>
      <c r="AH45" s="13"/>
      <c r="AI45" s="11"/>
      <c r="AJ45" s="68"/>
      <c r="AK45" s="126"/>
      <c r="AL45" s="118"/>
      <c r="AM45" s="10"/>
      <c r="AN45" s="11"/>
      <c r="AO45" s="11"/>
      <c r="AP45" s="50"/>
      <c r="AQ45" s="63"/>
      <c r="AR45" s="50"/>
      <c r="AS45" s="63"/>
      <c r="AT45" s="12"/>
    </row>
    <row r="46" spans="1:46" s="3" customFormat="1" ht="12.75">
      <c r="A46" s="8"/>
      <c r="B46" s="602"/>
      <c r="C46" s="381"/>
      <c r="D46" s="126"/>
      <c r="E46" s="126"/>
      <c r="F46" s="31"/>
      <c r="G46" s="10"/>
      <c r="H46" s="11"/>
      <c r="I46" s="6"/>
      <c r="J46" s="53"/>
      <c r="K46" s="126"/>
      <c r="L46" s="126"/>
      <c r="M46" s="31"/>
      <c r="N46" s="10"/>
      <c r="O46" s="11"/>
      <c r="P46" s="11"/>
      <c r="Q46" s="53"/>
      <c r="R46" s="126"/>
      <c r="S46" s="126"/>
      <c r="T46" s="31"/>
      <c r="U46" s="10"/>
      <c r="V46" s="6"/>
      <c r="W46" s="11"/>
      <c r="X46" s="53"/>
      <c r="Y46" s="126"/>
      <c r="Z46" s="31"/>
      <c r="AA46" s="10"/>
      <c r="AB46" s="11"/>
      <c r="AC46" s="11"/>
      <c r="AD46" s="53"/>
      <c r="AE46" s="126"/>
      <c r="AF46" s="255"/>
      <c r="AG46" s="13"/>
      <c r="AH46" s="13"/>
      <c r="AI46" s="11"/>
      <c r="AJ46" s="68"/>
      <c r="AK46" s="126"/>
      <c r="AL46" s="118"/>
      <c r="AM46" s="10"/>
      <c r="AN46" s="11"/>
      <c r="AO46" s="11"/>
      <c r="AP46" s="50"/>
      <c r="AQ46" s="63"/>
      <c r="AR46" s="50"/>
      <c r="AS46" s="63"/>
      <c r="AT46" s="12"/>
    </row>
    <row r="47" spans="1:46" s="18" customFormat="1" ht="12.75">
      <c r="A47" s="8"/>
      <c r="B47" s="944"/>
      <c r="C47" s="867"/>
      <c r="D47" s="127"/>
      <c r="E47" s="127"/>
      <c r="F47" s="384"/>
      <c r="G47" s="17"/>
      <c r="H47" s="19"/>
      <c r="J47" s="56"/>
      <c r="K47" s="127"/>
      <c r="L47" s="127"/>
      <c r="M47" s="384"/>
      <c r="N47" s="17"/>
      <c r="O47" s="19"/>
      <c r="P47" s="19"/>
      <c r="Q47" s="56"/>
      <c r="R47" s="127"/>
      <c r="S47" s="127"/>
      <c r="T47" s="384"/>
      <c r="U47" s="17"/>
      <c r="W47" s="19"/>
      <c r="X47" s="56"/>
      <c r="Y47" s="127"/>
      <c r="Z47" s="384"/>
      <c r="AA47" s="17"/>
      <c r="AB47" s="19"/>
      <c r="AC47" s="19"/>
      <c r="AD47" s="56"/>
      <c r="AE47" s="127"/>
      <c r="AF47" s="597"/>
      <c r="AG47" s="21"/>
      <c r="AH47" s="21"/>
      <c r="AI47" s="19"/>
      <c r="AJ47" s="69"/>
      <c r="AK47" s="127"/>
      <c r="AL47" s="384"/>
      <c r="AM47" s="17"/>
      <c r="AN47" s="19"/>
      <c r="AO47" s="19"/>
      <c r="AP47" s="51"/>
      <c r="AQ47" s="64"/>
      <c r="AR47" s="51"/>
      <c r="AS47" s="64"/>
      <c r="AT47" s="20"/>
    </row>
    <row r="48" spans="1:46" s="3" customFormat="1" ht="12.75">
      <c r="A48" s="8"/>
      <c r="B48" s="602">
        <v>12</v>
      </c>
      <c r="C48" s="381" t="s">
        <v>117</v>
      </c>
      <c r="D48" s="126"/>
      <c r="E48" s="126"/>
      <c r="F48" s="31"/>
      <c r="G48" s="616"/>
      <c r="H48" s="620"/>
      <c r="I48" s="623"/>
      <c r="J48" s="621"/>
      <c r="K48" s="126"/>
      <c r="L48" s="126"/>
      <c r="M48" s="31"/>
      <c r="N48" s="10"/>
      <c r="O48" s="11"/>
      <c r="P48" s="11"/>
      <c r="Q48" s="53"/>
      <c r="R48" s="126"/>
      <c r="S48" s="126"/>
      <c r="T48" s="31"/>
      <c r="U48" s="10"/>
      <c r="V48" s="6"/>
      <c r="W48" s="11"/>
      <c r="X48" s="53"/>
      <c r="Y48" s="126" t="s">
        <v>117</v>
      </c>
      <c r="Z48" s="31" t="s">
        <v>478</v>
      </c>
      <c r="AA48" s="1436" t="s">
        <v>542</v>
      </c>
      <c r="AB48" s="395"/>
      <c r="AC48" s="395"/>
      <c r="AD48" s="381"/>
      <c r="AE48" s="126"/>
      <c r="AF48" s="255"/>
      <c r="AG48" s="13"/>
      <c r="AH48" s="13"/>
      <c r="AI48" s="11"/>
      <c r="AJ48" s="68"/>
      <c r="AK48" s="126"/>
      <c r="AL48" s="118"/>
      <c r="AM48" s="10"/>
      <c r="AN48" s="11"/>
      <c r="AO48" s="11"/>
      <c r="AP48" s="50"/>
      <c r="AQ48" s="63"/>
      <c r="AR48" s="50"/>
      <c r="AS48" s="63"/>
      <c r="AT48" s="12"/>
    </row>
    <row r="49" spans="1:46" s="3" customFormat="1" ht="12.75">
      <c r="A49" s="8"/>
      <c r="B49" s="602"/>
      <c r="C49" s="381"/>
      <c r="D49" s="126"/>
      <c r="E49" s="126"/>
      <c r="F49" s="31"/>
      <c r="G49" s="616"/>
      <c r="H49" s="617"/>
      <c r="I49" s="618"/>
      <c r="J49" s="619"/>
      <c r="K49" s="126"/>
      <c r="L49" s="126"/>
      <c r="M49" s="31"/>
      <c r="N49" s="10"/>
      <c r="O49" s="11"/>
      <c r="P49" s="11"/>
      <c r="Q49" s="53"/>
      <c r="R49" s="126"/>
      <c r="S49" s="126"/>
      <c r="T49" s="31"/>
      <c r="U49" s="10"/>
      <c r="V49" s="11"/>
      <c r="W49" s="13"/>
      <c r="X49" s="53"/>
      <c r="Y49" s="126"/>
      <c r="Z49" s="31"/>
      <c r="AA49" s="1436" t="s">
        <v>575</v>
      </c>
      <c r="AB49" s="395"/>
      <c r="AC49" s="395"/>
      <c r="AD49" s="381"/>
      <c r="AE49" s="126"/>
      <c r="AF49" s="255"/>
      <c r="AG49" s="13"/>
      <c r="AH49" s="13"/>
      <c r="AI49" s="11"/>
      <c r="AJ49" s="68"/>
      <c r="AK49" s="126"/>
      <c r="AL49" s="118"/>
      <c r="AM49" s="10"/>
      <c r="AN49" s="11"/>
      <c r="AO49" s="11"/>
      <c r="AP49" s="50"/>
      <c r="AQ49" s="63"/>
      <c r="AR49" s="50"/>
      <c r="AS49" s="63"/>
      <c r="AT49" s="12"/>
    </row>
    <row r="50" spans="1:46" s="3" customFormat="1" ht="12.75">
      <c r="A50" s="8"/>
      <c r="B50" s="602"/>
      <c r="C50" s="381"/>
      <c r="D50" s="126"/>
      <c r="E50" s="126"/>
      <c r="F50" s="31"/>
      <c r="G50" s="616"/>
      <c r="H50" s="617"/>
      <c r="I50" s="618"/>
      <c r="J50" s="1070"/>
      <c r="K50" s="126"/>
      <c r="L50" s="126"/>
      <c r="M50" s="31"/>
      <c r="N50" s="10"/>
      <c r="O50" s="11"/>
      <c r="P50" s="11"/>
      <c r="Q50" s="53"/>
      <c r="R50" s="126"/>
      <c r="S50" s="126"/>
      <c r="T50" s="31"/>
      <c r="U50" s="10"/>
      <c r="V50" s="11"/>
      <c r="W50" s="13"/>
      <c r="X50" s="53"/>
      <c r="Y50" s="126"/>
      <c r="Z50" s="117"/>
      <c r="AA50" s="1436" t="s">
        <v>576</v>
      </c>
      <c r="AB50" s="395"/>
      <c r="AC50" s="395"/>
      <c r="AD50" s="381"/>
      <c r="AE50" s="126"/>
      <c r="AF50" s="255"/>
      <c r="AG50" s="13"/>
      <c r="AH50" s="13"/>
      <c r="AI50" s="11"/>
      <c r="AJ50" s="68"/>
      <c r="AK50" s="126"/>
      <c r="AL50" s="118"/>
      <c r="AM50" s="10"/>
      <c r="AN50" s="11"/>
      <c r="AO50" s="11"/>
      <c r="AP50" s="50"/>
      <c r="AQ50" s="63"/>
      <c r="AR50" s="50"/>
      <c r="AS50" s="63"/>
      <c r="AT50" s="12"/>
    </row>
    <row r="51" spans="1:46" s="18" customFormat="1" ht="12.75">
      <c r="A51" s="8"/>
      <c r="B51" s="944"/>
      <c r="C51" s="867"/>
      <c r="D51" s="127"/>
      <c r="E51" s="127"/>
      <c r="F51" s="384"/>
      <c r="G51" s="17"/>
      <c r="H51" s="19"/>
      <c r="J51" s="56"/>
      <c r="K51" s="127"/>
      <c r="L51" s="127"/>
      <c r="M51" s="384"/>
      <c r="N51" s="17"/>
      <c r="O51" s="19"/>
      <c r="P51" s="19"/>
      <c r="Q51" s="56"/>
      <c r="R51" s="127"/>
      <c r="S51" s="127"/>
      <c r="T51" s="384"/>
      <c r="U51" s="17"/>
      <c r="V51" s="19"/>
      <c r="W51" s="21"/>
      <c r="X51" s="56"/>
      <c r="Y51" s="127"/>
      <c r="Z51" s="745"/>
      <c r="AA51" s="1437" t="s">
        <v>165</v>
      </c>
      <c r="AB51" s="866" t="s">
        <v>385</v>
      </c>
      <c r="AC51" s="866">
        <v>16</v>
      </c>
      <c r="AD51" s="867">
        <v>110</v>
      </c>
      <c r="AE51" s="127"/>
      <c r="AF51" s="597"/>
      <c r="AG51" s="19"/>
      <c r="AH51" s="19"/>
      <c r="AI51" s="19"/>
      <c r="AJ51" s="69"/>
      <c r="AK51" s="127"/>
      <c r="AL51" s="384"/>
      <c r="AM51" s="17"/>
      <c r="AN51" s="19"/>
      <c r="AO51" s="19"/>
      <c r="AP51" s="51"/>
      <c r="AQ51" s="64"/>
      <c r="AR51" s="51"/>
      <c r="AS51" s="64"/>
      <c r="AT51" s="20"/>
    </row>
    <row r="52" spans="1:46" s="3" customFormat="1" ht="12.75">
      <c r="A52" s="8"/>
      <c r="B52" s="1699">
        <v>13</v>
      </c>
      <c r="C52" s="734" t="s">
        <v>119</v>
      </c>
      <c r="D52" s="737"/>
      <c r="E52" s="737"/>
      <c r="F52" s="393"/>
      <c r="G52" s="736"/>
      <c r="H52" s="735"/>
      <c r="I52" s="737"/>
      <c r="J52" s="734"/>
      <c r="K52" s="240"/>
      <c r="L52" s="240"/>
      <c r="M52" s="386"/>
      <c r="N52" s="736"/>
      <c r="O52" s="735"/>
      <c r="P52" s="735"/>
      <c r="Q52" s="734"/>
      <c r="R52" s="737" t="s">
        <v>119</v>
      </c>
      <c r="S52" s="737"/>
      <c r="T52" s="393" t="s">
        <v>295</v>
      </c>
      <c r="U52" s="10" t="s">
        <v>38</v>
      </c>
      <c r="V52" s="6"/>
      <c r="W52" s="95"/>
      <c r="X52" s="177"/>
      <c r="Y52" s="240" t="s">
        <v>119</v>
      </c>
      <c r="Z52" s="393" t="s">
        <v>479</v>
      </c>
      <c r="AA52" s="1122" t="s">
        <v>532</v>
      </c>
      <c r="AB52" s="1123"/>
      <c r="AC52" s="1123"/>
      <c r="AD52" s="1448"/>
      <c r="AE52" s="240"/>
      <c r="AF52" s="599"/>
      <c r="AG52" s="104"/>
      <c r="AH52" s="104"/>
      <c r="AI52" s="95"/>
      <c r="AJ52" s="378"/>
      <c r="AK52" s="127" t="s">
        <v>119</v>
      </c>
      <c r="AL52" s="384" t="s">
        <v>219</v>
      </c>
      <c r="AM52" s="98"/>
      <c r="AN52" s="95"/>
      <c r="AO52" s="95"/>
      <c r="AP52" s="96"/>
      <c r="AQ52" s="123"/>
      <c r="AR52" s="177"/>
      <c r="AS52" s="123"/>
      <c r="AT52" s="242"/>
    </row>
    <row r="53" spans="1:46" s="3" customFormat="1" ht="12.75">
      <c r="A53" s="8"/>
      <c r="B53" s="602"/>
      <c r="C53" s="381"/>
      <c r="D53" s="126"/>
      <c r="E53" s="126"/>
      <c r="F53" s="31"/>
      <c r="G53" s="10"/>
      <c r="H53" s="11"/>
      <c r="I53" s="6"/>
      <c r="J53" s="53"/>
      <c r="K53" s="126"/>
      <c r="L53" s="126"/>
      <c r="M53" s="31"/>
      <c r="N53" s="10"/>
      <c r="O53" s="11"/>
      <c r="P53" s="11"/>
      <c r="Q53" s="53"/>
      <c r="R53" s="126"/>
      <c r="S53" s="126"/>
      <c r="T53" s="117" t="s">
        <v>87</v>
      </c>
      <c r="U53" s="10"/>
      <c r="V53" s="6"/>
      <c r="W53" s="11"/>
      <c r="X53" s="50"/>
      <c r="Y53" s="126"/>
      <c r="Z53" s="117"/>
      <c r="AA53" s="841" t="s">
        <v>577</v>
      </c>
      <c r="AB53" s="870"/>
      <c r="AC53" s="870"/>
      <c r="AD53" s="826"/>
      <c r="AE53" s="126"/>
      <c r="AF53" s="255"/>
      <c r="AG53" s="13"/>
      <c r="AH53" s="13"/>
      <c r="AI53" s="11"/>
      <c r="AJ53" s="68"/>
      <c r="AK53" s="126"/>
      <c r="AL53" s="31"/>
      <c r="AM53" s="10"/>
      <c r="AN53" s="11"/>
      <c r="AO53" s="11"/>
      <c r="AP53" s="6"/>
      <c r="AQ53" s="63"/>
      <c r="AR53" s="50"/>
      <c r="AS53" s="63"/>
      <c r="AT53" s="12"/>
    </row>
    <row r="54" spans="1:46" s="3" customFormat="1" ht="12.75">
      <c r="A54" s="8"/>
      <c r="B54" s="602"/>
      <c r="C54" s="381"/>
      <c r="D54" s="126"/>
      <c r="E54" s="126"/>
      <c r="F54" s="31"/>
      <c r="G54" s="10"/>
      <c r="H54" s="11"/>
      <c r="I54" s="6"/>
      <c r="J54" s="53"/>
      <c r="K54" s="126"/>
      <c r="L54" s="126"/>
      <c r="M54" s="31"/>
      <c r="N54" s="10"/>
      <c r="O54" s="11"/>
      <c r="P54" s="11"/>
      <c r="Q54" s="53"/>
      <c r="R54" s="126"/>
      <c r="S54" s="126"/>
      <c r="T54" s="117"/>
      <c r="U54" s="10"/>
      <c r="V54" s="6"/>
      <c r="W54" s="11"/>
      <c r="X54" s="50"/>
      <c r="Y54" s="126"/>
      <c r="Z54" s="117"/>
      <c r="AA54" s="1840" t="s">
        <v>256</v>
      </c>
      <c r="AB54" s="1215" t="s">
        <v>386</v>
      </c>
      <c r="AC54" s="870">
        <v>24</v>
      </c>
      <c r="AD54" s="826">
        <v>350</v>
      </c>
      <c r="AE54" s="126"/>
      <c r="AF54" s="255"/>
      <c r="AG54" s="13"/>
      <c r="AH54" s="13"/>
      <c r="AI54" s="11"/>
      <c r="AJ54" s="68"/>
      <c r="AK54" s="126"/>
      <c r="AL54" s="31"/>
      <c r="AM54" s="10"/>
      <c r="AN54" s="11"/>
      <c r="AO54" s="11"/>
      <c r="AP54" s="6"/>
      <c r="AQ54" s="63"/>
      <c r="AR54" s="50"/>
      <c r="AS54" s="63"/>
      <c r="AT54" s="12"/>
    </row>
    <row r="55" spans="1:46" s="3" customFormat="1" ht="12.75">
      <c r="A55" s="8"/>
      <c r="B55" s="944"/>
      <c r="C55" s="867"/>
      <c r="D55" s="127"/>
      <c r="E55" s="127"/>
      <c r="F55" s="31"/>
      <c r="G55" s="10"/>
      <c r="H55" s="11"/>
      <c r="I55" s="6"/>
      <c r="J55" s="53"/>
      <c r="K55" s="126"/>
      <c r="L55" s="126"/>
      <c r="M55" s="31"/>
      <c r="N55" s="10"/>
      <c r="O55" s="11"/>
      <c r="P55" s="11"/>
      <c r="Q55" s="53"/>
      <c r="R55" s="126"/>
      <c r="S55" s="126"/>
      <c r="T55" s="117" t="s">
        <v>354</v>
      </c>
      <c r="U55" s="10"/>
      <c r="V55" s="6"/>
      <c r="W55" s="11"/>
      <c r="X55" s="50"/>
      <c r="Y55" s="126"/>
      <c r="Z55" s="117"/>
      <c r="AA55" s="647" t="s">
        <v>154</v>
      </c>
      <c r="AB55" s="648" t="s">
        <v>386</v>
      </c>
      <c r="AC55" s="648">
        <v>12</v>
      </c>
      <c r="AD55" s="1079">
        <v>150</v>
      </c>
      <c r="AE55" s="127"/>
      <c r="AF55" s="597"/>
      <c r="AG55" s="21"/>
      <c r="AH55" s="21"/>
      <c r="AI55" s="19"/>
      <c r="AJ55" s="69"/>
      <c r="AK55" s="127"/>
      <c r="AL55" s="384"/>
      <c r="AM55" s="17"/>
      <c r="AN55" s="19"/>
      <c r="AO55" s="19"/>
      <c r="AP55" s="18"/>
      <c r="AQ55" s="64"/>
      <c r="AR55" s="51"/>
      <c r="AS55" s="64"/>
      <c r="AT55" s="20"/>
    </row>
    <row r="56" spans="1:46" s="3" customFormat="1" ht="12.75">
      <c r="A56" s="8"/>
      <c r="B56" s="602">
        <v>14</v>
      </c>
      <c r="C56" s="381" t="s">
        <v>123</v>
      </c>
      <c r="D56" s="292" t="s">
        <v>123</v>
      </c>
      <c r="E56" s="292"/>
      <c r="F56" s="1154" t="s">
        <v>465</v>
      </c>
      <c r="G56" s="1859" t="s">
        <v>989</v>
      </c>
      <c r="H56" s="1158"/>
      <c r="I56" s="1159"/>
      <c r="J56" s="1160"/>
      <c r="K56" s="126" t="s">
        <v>123</v>
      </c>
      <c r="L56" s="126"/>
      <c r="M56" s="387" t="s">
        <v>471</v>
      </c>
      <c r="N56" s="98"/>
      <c r="O56" s="95"/>
      <c r="P56" s="96"/>
      <c r="Q56" s="97"/>
      <c r="R56" s="240"/>
      <c r="S56" s="240"/>
      <c r="T56" s="386"/>
      <c r="U56" s="98"/>
      <c r="V56" s="96"/>
      <c r="W56" s="95"/>
      <c r="X56" s="97"/>
      <c r="Y56" s="240"/>
      <c r="Z56" s="386"/>
      <c r="AA56" s="685"/>
      <c r="AB56" s="686"/>
      <c r="AC56" s="686"/>
      <c r="AD56" s="687"/>
      <c r="AE56" s="126"/>
      <c r="AF56" s="255"/>
      <c r="AG56" s="13"/>
      <c r="AH56" s="13"/>
      <c r="AI56" s="11"/>
      <c r="AJ56" s="68"/>
      <c r="AK56" s="126"/>
      <c r="AL56" s="118"/>
      <c r="AM56" s="10"/>
      <c r="AN56" s="11"/>
      <c r="AO56" s="11"/>
      <c r="AP56" s="53"/>
      <c r="AQ56" s="63"/>
      <c r="AR56" s="50"/>
      <c r="AS56" s="63"/>
      <c r="AT56" s="12"/>
    </row>
    <row r="57" spans="1:46" s="991" customFormat="1" ht="12.75">
      <c r="A57" s="979"/>
      <c r="B57" s="1245"/>
      <c r="C57" s="1246"/>
      <c r="D57" s="1860"/>
      <c r="E57" s="1860"/>
      <c r="F57" s="1109" t="s">
        <v>241</v>
      </c>
      <c r="G57" s="647"/>
      <c r="H57" s="648"/>
      <c r="I57" s="649"/>
      <c r="J57" s="1079"/>
      <c r="K57" s="981"/>
      <c r="L57" s="981"/>
      <c r="M57" s="982"/>
      <c r="N57" s="983"/>
      <c r="O57" s="984"/>
      <c r="P57" s="985"/>
      <c r="Q57" s="980"/>
      <c r="R57" s="981"/>
      <c r="S57" s="981"/>
      <c r="T57" s="982"/>
      <c r="U57" s="983"/>
      <c r="V57" s="985"/>
      <c r="W57" s="984"/>
      <c r="X57" s="980"/>
      <c r="Y57" s="126"/>
      <c r="Z57" s="31"/>
      <c r="AA57" s="672"/>
      <c r="AB57" s="673"/>
      <c r="AC57" s="673"/>
      <c r="AD57" s="1065"/>
      <c r="AE57" s="981"/>
      <c r="AF57" s="986"/>
      <c r="AG57" s="987"/>
      <c r="AH57" s="987"/>
      <c r="AI57" s="984"/>
      <c r="AJ57" s="988"/>
      <c r="AK57" s="126"/>
      <c r="AL57" s="982"/>
      <c r="AM57" s="983"/>
      <c r="AN57" s="984"/>
      <c r="AO57" s="984"/>
      <c r="AP57" s="989"/>
      <c r="AQ57" s="990"/>
      <c r="AR57" s="989"/>
      <c r="AS57" s="990"/>
      <c r="AT57" s="238"/>
    </row>
    <row r="58" spans="1:46" s="3" customFormat="1" ht="13.5" thickBot="1">
      <c r="A58" s="8"/>
      <c r="B58" s="945"/>
      <c r="C58" s="908"/>
      <c r="D58" s="1156"/>
      <c r="E58" s="1156"/>
      <c r="F58" s="1155"/>
      <c r="G58" s="895"/>
      <c r="H58" s="907"/>
      <c r="I58" s="1156"/>
      <c r="J58" s="908"/>
      <c r="K58" s="1014"/>
      <c r="L58" s="1014"/>
      <c r="M58" s="385"/>
      <c r="N58" s="78"/>
      <c r="O58" s="79"/>
      <c r="P58" s="77"/>
      <c r="Q58" s="76"/>
      <c r="R58" s="1014"/>
      <c r="S58" s="1014"/>
      <c r="T58" s="385"/>
      <c r="U58" s="78"/>
      <c r="V58" s="75"/>
      <c r="W58" s="79"/>
      <c r="X58" s="76"/>
      <c r="Y58" s="135"/>
      <c r="Z58" s="385"/>
      <c r="AA58" s="1172"/>
      <c r="AB58" s="676"/>
      <c r="AC58" s="676"/>
      <c r="AD58" s="699"/>
      <c r="AE58" s="128"/>
      <c r="AF58" s="824"/>
      <c r="AG58" s="338"/>
      <c r="AH58" s="338"/>
      <c r="AI58" s="339"/>
      <c r="AJ58" s="340"/>
      <c r="AK58" s="341"/>
      <c r="AL58" s="1351"/>
      <c r="AM58" s="342"/>
      <c r="AN58" s="339"/>
      <c r="AO58" s="339"/>
      <c r="AP58" s="343"/>
      <c r="AQ58" s="1799"/>
      <c r="AR58" s="80"/>
      <c r="AS58" s="83"/>
      <c r="AT58" s="84"/>
    </row>
    <row r="59" spans="1:46" s="3" customFormat="1" ht="13.5" thickTop="1">
      <c r="A59" s="8"/>
      <c r="B59" s="602">
        <v>15</v>
      </c>
      <c r="C59" s="381" t="s">
        <v>126</v>
      </c>
      <c r="D59" s="292"/>
      <c r="E59" s="292"/>
      <c r="F59" s="117"/>
      <c r="G59" s="394"/>
      <c r="H59" s="395"/>
      <c r="I59" s="292"/>
      <c r="J59" s="381"/>
      <c r="K59" s="126"/>
      <c r="L59" s="126"/>
      <c r="M59" s="31"/>
      <c r="N59" s="10"/>
      <c r="O59" s="11"/>
      <c r="P59" s="11"/>
      <c r="Q59" s="53"/>
      <c r="R59" s="126"/>
      <c r="S59" s="126"/>
      <c r="T59" s="31"/>
      <c r="U59" s="10"/>
      <c r="V59" s="6"/>
      <c r="W59" s="11"/>
      <c r="X59" s="53"/>
      <c r="Y59" s="126"/>
      <c r="Z59" s="31"/>
      <c r="AA59" s="10"/>
      <c r="AB59" s="11"/>
      <c r="AC59" s="11"/>
      <c r="AD59" s="53"/>
      <c r="AE59" s="126" t="s">
        <v>126</v>
      </c>
      <c r="AF59" s="825" t="s">
        <v>289</v>
      </c>
      <c r="AG59" s="344"/>
      <c r="AH59" s="336"/>
      <c r="AI59" s="331"/>
      <c r="AJ59" s="337"/>
      <c r="AK59" s="345"/>
      <c r="AL59" s="806"/>
      <c r="AM59" s="330"/>
      <c r="AN59" s="331"/>
      <c r="AO59" s="331"/>
      <c r="AP59" s="60"/>
      <c r="AQ59" s="66"/>
      <c r="AR59" s="50"/>
      <c r="AS59" s="63"/>
      <c r="AT59" s="12"/>
    </row>
    <row r="60" spans="1:46" s="3" customFormat="1" ht="12.75">
      <c r="A60" s="28" t="s">
        <v>328</v>
      </c>
      <c r="B60" s="602"/>
      <c r="C60" s="381"/>
      <c r="D60" s="292"/>
      <c r="E60" s="292"/>
      <c r="F60" s="117"/>
      <c r="G60" s="394"/>
      <c r="H60" s="395"/>
      <c r="I60" s="292"/>
      <c r="J60" s="381"/>
      <c r="K60" s="126"/>
      <c r="L60" s="126"/>
      <c r="M60" s="31"/>
      <c r="N60" s="10"/>
      <c r="O60" s="11"/>
      <c r="P60" s="11"/>
      <c r="Q60" s="53"/>
      <c r="R60" s="126"/>
      <c r="S60" s="126"/>
      <c r="T60" s="31"/>
      <c r="U60" s="10"/>
      <c r="V60" s="6"/>
      <c r="W60" s="11"/>
      <c r="X60" s="53"/>
      <c r="Y60" s="126"/>
      <c r="Z60" s="31"/>
      <c r="AA60" s="10"/>
      <c r="AB60" s="11"/>
      <c r="AC60" s="11"/>
      <c r="AD60" s="53"/>
      <c r="AE60" s="126"/>
      <c r="AF60" s="255"/>
      <c r="AG60" s="10"/>
      <c r="AH60" s="13"/>
      <c r="AI60" s="11"/>
      <c r="AJ60" s="74"/>
      <c r="AK60" s="126"/>
      <c r="AL60" s="118"/>
      <c r="AM60" s="10"/>
      <c r="AN60" s="11"/>
      <c r="AO60" s="11"/>
      <c r="AP60" s="50"/>
      <c r="AQ60" s="63"/>
      <c r="AR60" s="50"/>
      <c r="AS60" s="63"/>
      <c r="AT60" s="12"/>
    </row>
    <row r="61" spans="1:46" s="3" customFormat="1" ht="12.75">
      <c r="A61" s="28"/>
      <c r="B61" s="944"/>
      <c r="C61" s="867"/>
      <c r="D61" s="869"/>
      <c r="E61" s="869"/>
      <c r="F61" s="745"/>
      <c r="G61" s="865"/>
      <c r="H61" s="866"/>
      <c r="I61" s="869"/>
      <c r="J61" s="867"/>
      <c r="K61" s="127"/>
      <c r="L61" s="127"/>
      <c r="M61" s="384"/>
      <c r="N61" s="17"/>
      <c r="O61" s="19"/>
      <c r="P61" s="19"/>
      <c r="Q61" s="56"/>
      <c r="R61" s="127"/>
      <c r="S61" s="127"/>
      <c r="T61" s="384"/>
      <c r="U61" s="17"/>
      <c r="V61" s="18"/>
      <c r="W61" s="19"/>
      <c r="X61" s="56"/>
      <c r="Y61" s="127"/>
      <c r="Z61" s="384"/>
      <c r="AA61" s="17"/>
      <c r="AB61" s="19"/>
      <c r="AC61" s="19"/>
      <c r="AD61" s="56"/>
      <c r="AE61" s="127"/>
      <c r="AF61" s="597"/>
      <c r="AG61" s="21"/>
      <c r="AH61" s="21"/>
      <c r="AI61" s="19"/>
      <c r="AJ61" s="69"/>
      <c r="AK61" s="127"/>
      <c r="AL61" s="384"/>
      <c r="AM61" s="17"/>
      <c r="AN61" s="19"/>
      <c r="AO61" s="19"/>
      <c r="AP61" s="51"/>
      <c r="AQ61" s="64"/>
      <c r="AR61" s="18"/>
      <c r="AS61" s="64"/>
      <c r="AT61" s="20"/>
    </row>
    <row r="62" spans="1:46" s="3" customFormat="1" ht="12.75">
      <c r="A62" s="28"/>
      <c r="B62" s="602">
        <v>16</v>
      </c>
      <c r="C62" s="381" t="s">
        <v>109</v>
      </c>
      <c r="D62" s="292"/>
      <c r="E62" s="292"/>
      <c r="F62" s="117"/>
      <c r="G62" s="394"/>
      <c r="H62" s="735"/>
      <c r="I62" s="737"/>
      <c r="J62" s="734"/>
      <c r="K62" s="126"/>
      <c r="L62" s="126"/>
      <c r="M62" s="31"/>
      <c r="N62" s="10"/>
      <c r="O62" s="11"/>
      <c r="P62" s="11"/>
      <c r="Q62" s="53"/>
      <c r="R62" s="126" t="s">
        <v>109</v>
      </c>
      <c r="S62" s="126"/>
      <c r="T62" s="117" t="s">
        <v>294</v>
      </c>
      <c r="U62" s="10"/>
      <c r="V62" s="6"/>
      <c r="W62" s="11"/>
      <c r="X62" s="53"/>
      <c r="Y62" s="126"/>
      <c r="Z62" s="31"/>
      <c r="AA62" s="10"/>
      <c r="AB62" s="11"/>
      <c r="AC62" s="11"/>
      <c r="AD62" s="53"/>
      <c r="AE62" s="126"/>
      <c r="AF62" s="255"/>
      <c r="AG62" s="13"/>
      <c r="AH62" s="13"/>
      <c r="AI62" s="11"/>
      <c r="AJ62" s="68"/>
      <c r="AK62" s="126"/>
      <c r="AL62" s="118"/>
      <c r="AM62" s="10"/>
      <c r="AN62" s="11"/>
      <c r="AO62" s="11"/>
      <c r="AP62" s="50"/>
      <c r="AQ62" s="63"/>
      <c r="AR62" s="6"/>
      <c r="AS62" s="63"/>
      <c r="AT62" s="12"/>
    </row>
    <row r="63" spans="1:46" s="3" customFormat="1" ht="12.75">
      <c r="A63" s="28"/>
      <c r="B63" s="602"/>
      <c r="C63" s="381"/>
      <c r="D63" s="292"/>
      <c r="E63" s="292"/>
      <c r="F63" s="117"/>
      <c r="G63" s="394"/>
      <c r="H63" s="395"/>
      <c r="I63" s="292"/>
      <c r="J63" s="381"/>
      <c r="K63" s="126"/>
      <c r="L63" s="126"/>
      <c r="M63" s="31"/>
      <c r="N63" s="10"/>
      <c r="O63" s="11"/>
      <c r="P63" s="11"/>
      <c r="Q63" s="53"/>
      <c r="R63" s="126"/>
      <c r="S63" s="126"/>
      <c r="T63" s="31"/>
      <c r="U63" s="10"/>
      <c r="V63" s="6"/>
      <c r="W63" s="11"/>
      <c r="X63" s="53"/>
      <c r="Y63" s="126"/>
      <c r="Z63" s="31"/>
      <c r="AA63" s="10"/>
      <c r="AB63" s="11"/>
      <c r="AC63" s="11"/>
      <c r="AD63" s="53"/>
      <c r="AE63" s="126"/>
      <c r="AF63" s="255"/>
      <c r="AG63" s="13"/>
      <c r="AH63" s="13"/>
      <c r="AI63" s="11"/>
      <c r="AJ63" s="68"/>
      <c r="AK63" s="126"/>
      <c r="AL63" s="118"/>
      <c r="AM63" s="10"/>
      <c r="AN63" s="11"/>
      <c r="AO63" s="11"/>
      <c r="AP63" s="50"/>
      <c r="AQ63" s="63"/>
      <c r="AR63" s="6"/>
      <c r="AS63" s="63"/>
      <c r="AT63" s="12"/>
    </row>
    <row r="64" spans="1:46" s="3" customFormat="1" ht="12.75">
      <c r="A64" s="28"/>
      <c r="B64" s="944"/>
      <c r="C64" s="867"/>
      <c r="D64" s="869"/>
      <c r="E64" s="869"/>
      <c r="F64" s="745"/>
      <c r="G64" s="865"/>
      <c r="H64" s="866"/>
      <c r="I64" s="869"/>
      <c r="J64" s="867"/>
      <c r="K64" s="127"/>
      <c r="L64" s="127"/>
      <c r="M64" s="384"/>
      <c r="N64" s="17"/>
      <c r="O64" s="19"/>
      <c r="P64" s="19"/>
      <c r="Q64" s="56"/>
      <c r="R64" s="127"/>
      <c r="S64" s="127"/>
      <c r="T64" s="384"/>
      <c r="U64" s="17"/>
      <c r="V64" s="18"/>
      <c r="W64" s="19"/>
      <c r="X64" s="56"/>
      <c r="Y64" s="127"/>
      <c r="Z64" s="384"/>
      <c r="AA64" s="17"/>
      <c r="AB64" s="19"/>
      <c r="AC64" s="19"/>
      <c r="AD64" s="56"/>
      <c r="AE64" s="127"/>
      <c r="AF64" s="597"/>
      <c r="AG64" s="21"/>
      <c r="AH64" s="21"/>
      <c r="AI64" s="19"/>
      <c r="AJ64" s="69"/>
      <c r="AK64" s="127"/>
      <c r="AL64" s="384"/>
      <c r="AM64" s="17"/>
      <c r="AN64" s="19"/>
      <c r="AO64" s="19"/>
      <c r="AP64" s="51"/>
      <c r="AQ64" s="64"/>
      <c r="AR64" s="18"/>
      <c r="AS64" s="64"/>
      <c r="AT64" s="20"/>
    </row>
    <row r="65" spans="1:46" s="3" customFormat="1" ht="12.75">
      <c r="A65" s="28"/>
      <c r="B65" s="602">
        <v>17</v>
      </c>
      <c r="C65" s="381" t="s">
        <v>112</v>
      </c>
      <c r="D65" s="292"/>
      <c r="E65" s="292"/>
      <c r="F65" s="852" t="s">
        <v>982</v>
      </c>
      <c r="G65" s="894" t="s">
        <v>983</v>
      </c>
      <c r="H65" s="395"/>
      <c r="I65" s="292"/>
      <c r="J65" s="381"/>
      <c r="K65" s="126"/>
      <c r="L65" s="126"/>
      <c r="M65" s="31"/>
      <c r="N65" s="10"/>
      <c r="O65" s="11"/>
      <c r="P65" s="6"/>
      <c r="Q65" s="53"/>
      <c r="R65" s="126"/>
      <c r="S65" s="126"/>
      <c r="T65" s="31"/>
      <c r="U65" s="10"/>
      <c r="V65" s="6"/>
      <c r="W65" s="11"/>
      <c r="X65" s="50"/>
      <c r="Y65" s="126"/>
      <c r="Z65" s="31"/>
      <c r="AA65" s="10"/>
      <c r="AB65" s="11"/>
      <c r="AC65" s="11"/>
      <c r="AD65" s="53"/>
      <c r="AE65" s="126"/>
      <c r="AF65" s="255"/>
      <c r="AG65" s="13"/>
      <c r="AH65" s="13"/>
      <c r="AI65" s="11"/>
      <c r="AJ65" s="74"/>
      <c r="AK65" s="126"/>
      <c r="AL65" s="118"/>
      <c r="AM65" s="10"/>
      <c r="AN65" s="11"/>
      <c r="AO65" s="11"/>
      <c r="AP65" s="6"/>
      <c r="AQ65" s="63"/>
      <c r="AR65" s="6"/>
      <c r="AS65" s="63"/>
      <c r="AT65" s="12"/>
    </row>
    <row r="66" spans="1:46" s="3" customFormat="1" ht="12.75">
      <c r="A66" s="28"/>
      <c r="B66" s="602"/>
      <c r="C66" s="381"/>
      <c r="D66" s="292"/>
      <c r="E66" s="292"/>
      <c r="F66" s="117"/>
      <c r="G66" s="394"/>
      <c r="H66" s="395"/>
      <c r="I66" s="292"/>
      <c r="J66" s="381"/>
      <c r="K66" s="126"/>
      <c r="L66" s="126"/>
      <c r="M66" s="31"/>
      <c r="N66" s="10"/>
      <c r="O66" s="11"/>
      <c r="P66" s="6"/>
      <c r="Q66" s="53"/>
      <c r="R66" s="126"/>
      <c r="S66" s="126"/>
      <c r="T66" s="31"/>
      <c r="U66" s="10"/>
      <c r="V66" s="6"/>
      <c r="W66" s="11"/>
      <c r="X66" s="50"/>
      <c r="Y66" s="126"/>
      <c r="Z66" s="31"/>
      <c r="AA66" s="10"/>
      <c r="AB66" s="11"/>
      <c r="AC66" s="11"/>
      <c r="AD66" s="53"/>
      <c r="AE66" s="126"/>
      <c r="AF66" s="255"/>
      <c r="AG66" s="13"/>
      <c r="AH66" s="13"/>
      <c r="AI66" s="11"/>
      <c r="AJ66" s="74"/>
      <c r="AK66" s="126"/>
      <c r="AL66" s="118"/>
      <c r="AM66" s="10"/>
      <c r="AN66" s="11"/>
      <c r="AO66" s="11"/>
      <c r="AP66" s="6"/>
      <c r="AQ66" s="63"/>
      <c r="AR66" s="6"/>
      <c r="AS66" s="63"/>
      <c r="AT66" s="12"/>
    </row>
    <row r="67" spans="1:46" s="3" customFormat="1" ht="12.75">
      <c r="A67" s="28"/>
      <c r="B67" s="944"/>
      <c r="C67" s="867"/>
      <c r="D67" s="869"/>
      <c r="E67" s="869"/>
      <c r="F67" s="745"/>
      <c r="G67" s="865"/>
      <c r="H67" s="866"/>
      <c r="I67" s="869"/>
      <c r="J67" s="867"/>
      <c r="K67" s="127"/>
      <c r="L67" s="127"/>
      <c r="M67" s="384"/>
      <c r="N67" s="17"/>
      <c r="O67" s="19"/>
      <c r="P67" s="18"/>
      <c r="Q67" s="56"/>
      <c r="R67" s="127"/>
      <c r="S67" s="127"/>
      <c r="T67" s="384"/>
      <c r="U67" s="17"/>
      <c r="V67" s="18"/>
      <c r="W67" s="19"/>
      <c r="X67" s="51"/>
      <c r="Y67" s="127"/>
      <c r="Z67" s="384"/>
      <c r="AA67" s="17"/>
      <c r="AB67" s="19"/>
      <c r="AC67" s="19"/>
      <c r="AD67" s="56"/>
      <c r="AE67" s="127"/>
      <c r="AF67" s="597"/>
      <c r="AG67" s="21"/>
      <c r="AH67" s="21"/>
      <c r="AI67" s="19"/>
      <c r="AJ67" s="199"/>
      <c r="AK67" s="127"/>
      <c r="AL67" s="384"/>
      <c r="AM67" s="17"/>
      <c r="AN67" s="19"/>
      <c r="AO67" s="19"/>
      <c r="AP67" s="18"/>
      <c r="AQ67" s="64"/>
      <c r="AR67" s="18"/>
      <c r="AS67" s="64"/>
      <c r="AT67" s="20"/>
    </row>
    <row r="68" spans="1:46" s="3" customFormat="1" ht="12.75">
      <c r="A68" s="8"/>
      <c r="B68" s="44">
        <v>18</v>
      </c>
      <c r="C68" s="381" t="s">
        <v>115</v>
      </c>
      <c r="D68" s="292"/>
      <c r="E68" s="292"/>
      <c r="F68" s="117"/>
      <c r="G68" s="394"/>
      <c r="H68" s="395"/>
      <c r="I68" s="292"/>
      <c r="J68" s="381"/>
      <c r="K68" s="126"/>
      <c r="L68" s="126"/>
      <c r="M68" s="31"/>
      <c r="N68" s="10"/>
      <c r="O68" s="11"/>
      <c r="P68" s="6"/>
      <c r="Q68" s="53"/>
      <c r="R68" s="126" t="s">
        <v>115</v>
      </c>
      <c r="S68" s="126"/>
      <c r="T68" s="31" t="s">
        <v>372</v>
      </c>
      <c r="U68" s="10"/>
      <c r="V68" s="6"/>
      <c r="W68" s="11"/>
      <c r="X68" s="50"/>
      <c r="Y68" s="126"/>
      <c r="Z68" s="31"/>
      <c r="AA68" s="10"/>
      <c r="AB68" s="11"/>
      <c r="AC68" s="11"/>
      <c r="AD68" s="53"/>
      <c r="AE68" s="126"/>
      <c r="AF68" s="255"/>
      <c r="AG68" s="13"/>
      <c r="AH68" s="13"/>
      <c r="AI68" s="11"/>
      <c r="AJ68" s="74"/>
      <c r="AK68" s="126"/>
      <c r="AL68" s="118"/>
      <c r="AM68" s="10"/>
      <c r="AN68" s="11"/>
      <c r="AO68" s="11"/>
      <c r="AP68" s="6"/>
      <c r="AQ68" s="63"/>
      <c r="AR68" s="6"/>
      <c r="AS68" s="63"/>
      <c r="AT68" s="12"/>
    </row>
    <row r="69" spans="1:46" s="6" customFormat="1" ht="12.75">
      <c r="A69" s="8"/>
      <c r="B69" s="603"/>
      <c r="C69" s="381"/>
      <c r="D69" s="292"/>
      <c r="E69" s="292"/>
      <c r="F69" s="117"/>
      <c r="G69" s="394"/>
      <c r="H69" s="395"/>
      <c r="I69" s="292"/>
      <c r="J69" s="381"/>
      <c r="K69" s="126"/>
      <c r="L69" s="126"/>
      <c r="M69" s="31"/>
      <c r="N69" s="10"/>
      <c r="O69" s="11"/>
      <c r="Q69" s="53"/>
      <c r="R69" s="126"/>
      <c r="S69" s="126"/>
      <c r="T69" s="31"/>
      <c r="U69" s="10"/>
      <c r="W69" s="11"/>
      <c r="X69" s="50"/>
      <c r="Y69" s="126"/>
      <c r="Z69" s="31"/>
      <c r="AA69" s="10"/>
      <c r="AB69" s="11"/>
      <c r="AC69" s="11"/>
      <c r="AD69" s="53"/>
      <c r="AE69" s="126"/>
      <c r="AF69" s="255"/>
      <c r="AG69" s="13"/>
      <c r="AH69" s="13"/>
      <c r="AI69" s="11"/>
      <c r="AJ69" s="74"/>
      <c r="AK69" s="126"/>
      <c r="AL69" s="31"/>
      <c r="AM69" s="10"/>
      <c r="AN69" s="11"/>
      <c r="AO69" s="11"/>
      <c r="AQ69" s="63"/>
      <c r="AS69" s="63"/>
      <c r="AT69" s="12"/>
    </row>
    <row r="70" spans="1:46" s="3" customFormat="1" ht="12.75">
      <c r="A70" s="8"/>
      <c r="B70" s="1214"/>
      <c r="C70" s="867"/>
      <c r="D70" s="869"/>
      <c r="E70" s="869"/>
      <c r="F70" s="745"/>
      <c r="G70" s="865"/>
      <c r="H70" s="866"/>
      <c r="I70" s="869"/>
      <c r="J70" s="867"/>
      <c r="K70" s="127"/>
      <c r="L70" s="127"/>
      <c r="M70" s="384"/>
      <c r="N70" s="17"/>
      <c r="O70" s="19"/>
      <c r="P70" s="18"/>
      <c r="Q70" s="56"/>
      <c r="R70" s="127"/>
      <c r="S70" s="127"/>
      <c r="T70" s="384"/>
      <c r="U70" s="17"/>
      <c r="V70" s="18"/>
      <c r="W70" s="19"/>
      <c r="X70" s="51"/>
      <c r="Y70" s="127"/>
      <c r="Z70" s="384"/>
      <c r="AA70" s="17"/>
      <c r="AB70" s="19"/>
      <c r="AC70" s="19"/>
      <c r="AD70" s="56"/>
      <c r="AE70" s="127"/>
      <c r="AF70" s="597"/>
      <c r="AG70" s="21"/>
      <c r="AH70" s="21"/>
      <c r="AI70" s="19"/>
      <c r="AJ70" s="199"/>
      <c r="AK70" s="127"/>
      <c r="AL70" s="384"/>
      <c r="AM70" s="17"/>
      <c r="AN70" s="19"/>
      <c r="AO70" s="19"/>
      <c r="AP70" s="18"/>
      <c r="AQ70" s="64"/>
      <c r="AR70" s="18"/>
      <c r="AS70" s="64"/>
      <c r="AT70" s="20"/>
    </row>
    <row r="71" spans="1:46" s="3" customFormat="1" ht="12.75">
      <c r="A71" s="8"/>
      <c r="B71" s="44">
        <v>19</v>
      </c>
      <c r="C71" s="381" t="s">
        <v>117</v>
      </c>
      <c r="D71" s="292" t="s">
        <v>117</v>
      </c>
      <c r="E71" s="292" t="s">
        <v>486</v>
      </c>
      <c r="F71" s="117" t="s">
        <v>466</v>
      </c>
      <c r="G71" s="647" t="s">
        <v>949</v>
      </c>
      <c r="H71" s="1158" t="s">
        <v>121</v>
      </c>
      <c r="I71" s="1159">
        <v>19</v>
      </c>
      <c r="J71" s="1160">
        <v>500</v>
      </c>
      <c r="K71" s="126"/>
      <c r="L71" s="126"/>
      <c r="M71" s="31"/>
      <c r="N71" s="10"/>
      <c r="O71" s="11"/>
      <c r="P71" s="6"/>
      <c r="Q71" s="53"/>
      <c r="R71" s="126"/>
      <c r="S71" s="126"/>
      <c r="T71" s="31"/>
      <c r="U71" s="10"/>
      <c r="V71" s="6"/>
      <c r="W71" s="11"/>
      <c r="X71" s="50"/>
      <c r="Y71" s="126" t="s">
        <v>117</v>
      </c>
      <c r="Z71" s="31" t="s">
        <v>478</v>
      </c>
      <c r="AA71" s="10"/>
      <c r="AB71" s="11"/>
      <c r="AC71" s="11"/>
      <c r="AD71" s="53"/>
      <c r="AE71" s="126"/>
      <c r="AF71" s="255"/>
      <c r="AG71" s="13"/>
      <c r="AH71" s="13"/>
      <c r="AI71" s="11"/>
      <c r="AJ71" s="74"/>
      <c r="AK71" s="126"/>
      <c r="AL71" s="118"/>
      <c r="AM71" s="10"/>
      <c r="AN71" s="11"/>
      <c r="AO71" s="11"/>
      <c r="AP71" s="6"/>
      <c r="AQ71" s="63"/>
      <c r="AR71" s="6"/>
      <c r="AS71" s="63"/>
      <c r="AT71" s="12"/>
    </row>
    <row r="72" spans="1:46" s="3" customFormat="1" ht="12.75">
      <c r="A72" s="8"/>
      <c r="B72" s="44"/>
      <c r="C72" s="381"/>
      <c r="D72" s="292"/>
      <c r="E72" s="292"/>
      <c r="F72" s="117" t="s">
        <v>242</v>
      </c>
      <c r="G72" s="647" t="s">
        <v>170</v>
      </c>
      <c r="H72" s="648"/>
      <c r="I72" s="649"/>
      <c r="J72" s="1079"/>
      <c r="K72" s="126"/>
      <c r="L72" s="126"/>
      <c r="M72" s="31"/>
      <c r="N72" s="10"/>
      <c r="O72" s="11"/>
      <c r="P72" s="6"/>
      <c r="Q72" s="53"/>
      <c r="R72" s="126"/>
      <c r="S72" s="126"/>
      <c r="T72" s="31"/>
      <c r="U72" s="10"/>
      <c r="V72" s="6"/>
      <c r="W72" s="11"/>
      <c r="X72" s="50"/>
      <c r="Y72" s="126"/>
      <c r="Z72" s="31"/>
      <c r="AA72" s="10"/>
      <c r="AB72" s="11"/>
      <c r="AC72" s="11"/>
      <c r="AD72" s="53"/>
      <c r="AE72" s="126"/>
      <c r="AF72" s="255"/>
      <c r="AG72" s="13"/>
      <c r="AH72" s="13"/>
      <c r="AI72" s="11"/>
      <c r="AJ72" s="74"/>
      <c r="AK72" s="126"/>
      <c r="AL72" s="118"/>
      <c r="AM72" s="10"/>
      <c r="AN72" s="11"/>
      <c r="AO72" s="11"/>
      <c r="AP72" s="6"/>
      <c r="AQ72" s="63"/>
      <c r="AR72" s="6"/>
      <c r="AS72" s="63"/>
      <c r="AT72" s="12"/>
    </row>
    <row r="73" spans="1:46" s="18" customFormat="1" ht="12.75">
      <c r="A73" s="8"/>
      <c r="B73" s="869"/>
      <c r="C73" s="867"/>
      <c r="D73" s="869"/>
      <c r="E73" s="869"/>
      <c r="F73" s="745"/>
      <c r="G73" s="813" t="s">
        <v>984</v>
      </c>
      <c r="H73" s="815" t="s">
        <v>386</v>
      </c>
      <c r="I73" s="814">
        <v>20</v>
      </c>
      <c r="J73" s="816">
        <v>150</v>
      </c>
      <c r="K73" s="127"/>
      <c r="L73" s="127"/>
      <c r="M73" s="31"/>
      <c r="N73" s="17"/>
      <c r="O73" s="19"/>
      <c r="Q73" s="56"/>
      <c r="R73" s="127"/>
      <c r="S73" s="127"/>
      <c r="T73" s="384"/>
      <c r="U73" s="17"/>
      <c r="W73" s="19"/>
      <c r="X73" s="51"/>
      <c r="Y73" s="127"/>
      <c r="Z73" s="384"/>
      <c r="AA73" s="17"/>
      <c r="AB73" s="19"/>
      <c r="AC73" s="19"/>
      <c r="AD73" s="56"/>
      <c r="AE73" s="127"/>
      <c r="AF73" s="597"/>
      <c r="AG73" s="21"/>
      <c r="AH73" s="21"/>
      <c r="AI73" s="19"/>
      <c r="AJ73" s="199"/>
      <c r="AK73" s="127"/>
      <c r="AL73" s="384"/>
      <c r="AM73" s="17"/>
      <c r="AN73" s="19"/>
      <c r="AO73" s="19"/>
      <c r="AQ73" s="64"/>
      <c r="AS73" s="64"/>
      <c r="AT73" s="20"/>
    </row>
    <row r="74" spans="1:46" s="3" customFormat="1" ht="12.75">
      <c r="A74" s="8"/>
      <c r="B74" s="44">
        <v>20</v>
      </c>
      <c r="C74" s="381" t="s">
        <v>119</v>
      </c>
      <c r="D74" s="737" t="s">
        <v>119</v>
      </c>
      <c r="E74" s="737"/>
      <c r="F74" s="117" t="s">
        <v>124</v>
      </c>
      <c r="G74" s="1157"/>
      <c r="H74" s="1158"/>
      <c r="I74" s="1159"/>
      <c r="J74" s="1160"/>
      <c r="K74" s="292"/>
      <c r="L74" s="292"/>
      <c r="M74" s="951"/>
      <c r="N74" s="700"/>
      <c r="O74" s="686"/>
      <c r="P74" s="686"/>
      <c r="Q74" s="687"/>
      <c r="R74" s="292" t="s">
        <v>119</v>
      </c>
      <c r="S74" s="292"/>
      <c r="T74" s="117" t="s">
        <v>294</v>
      </c>
      <c r="U74" s="612" t="s">
        <v>161</v>
      </c>
      <c r="V74" s="614"/>
      <c r="W74" s="613"/>
      <c r="X74" s="615"/>
      <c r="Y74" s="126"/>
      <c r="Z74" s="31"/>
      <c r="AA74" s="10"/>
      <c r="AB74" s="11"/>
      <c r="AC74" s="11"/>
      <c r="AD74" s="53"/>
      <c r="AE74" s="126"/>
      <c r="AF74" s="255"/>
      <c r="AG74" s="13"/>
      <c r="AH74" s="13"/>
      <c r="AI74" s="11"/>
      <c r="AJ74" s="74"/>
      <c r="AK74" s="126" t="s">
        <v>119</v>
      </c>
      <c r="AL74" s="118" t="s">
        <v>219</v>
      </c>
      <c r="AM74" s="10"/>
      <c r="AN74" s="11"/>
      <c r="AO74" s="11"/>
      <c r="AP74" s="62"/>
      <c r="AQ74" s="65"/>
      <c r="AR74" s="62"/>
      <c r="AS74" s="65"/>
      <c r="AT74" s="172"/>
    </row>
    <row r="75" spans="1:46" s="3" customFormat="1" ht="12.75">
      <c r="A75" s="8"/>
      <c r="B75" s="292"/>
      <c r="C75" s="381"/>
      <c r="D75" s="1860"/>
      <c r="E75" s="1860"/>
      <c r="F75" s="1861"/>
      <c r="G75" s="647"/>
      <c r="H75" s="648"/>
      <c r="I75" s="649"/>
      <c r="J75" s="1079"/>
      <c r="K75" s="126"/>
      <c r="L75" s="126"/>
      <c r="M75" s="388"/>
      <c r="N75" s="1057"/>
      <c r="O75" s="679"/>
      <c r="P75" s="679"/>
      <c r="Q75" s="680"/>
      <c r="R75" s="126"/>
      <c r="S75" s="126"/>
      <c r="T75" s="31"/>
      <c r="U75" s="612" t="s">
        <v>129</v>
      </c>
      <c r="V75" s="614" t="s">
        <v>386</v>
      </c>
      <c r="W75" s="613">
        <v>16</v>
      </c>
      <c r="X75" s="656">
        <v>150</v>
      </c>
      <c r="Y75" s="126"/>
      <c r="Z75" s="31"/>
      <c r="AA75" s="10"/>
      <c r="AB75" s="11"/>
      <c r="AC75" s="11"/>
      <c r="AD75" s="53"/>
      <c r="AE75" s="126"/>
      <c r="AF75" s="255"/>
      <c r="AG75" s="13"/>
      <c r="AH75" s="13"/>
      <c r="AI75" s="11"/>
      <c r="AJ75" s="74"/>
      <c r="AK75" s="126"/>
      <c r="AL75" s="118"/>
      <c r="AM75" s="10"/>
      <c r="AN75" s="11"/>
      <c r="AO75" s="11"/>
      <c r="AP75" s="6"/>
      <c r="AQ75" s="65"/>
      <c r="AR75" s="62"/>
      <c r="AS75" s="65"/>
      <c r="AT75" s="172"/>
    </row>
    <row r="76" spans="1:46" s="3" customFormat="1" ht="12.75">
      <c r="A76" s="8"/>
      <c r="B76" s="944"/>
      <c r="C76" s="867"/>
      <c r="D76" s="997"/>
      <c r="E76" s="997"/>
      <c r="F76" s="998"/>
      <c r="G76" s="634"/>
      <c r="H76" s="636"/>
      <c r="I76" s="635"/>
      <c r="J76" s="637"/>
      <c r="K76" s="257"/>
      <c r="L76" s="137"/>
      <c r="M76" s="389"/>
      <c r="N76" s="1168"/>
      <c r="O76" s="631"/>
      <c r="P76" s="632"/>
      <c r="Q76" s="633"/>
      <c r="R76" s="127"/>
      <c r="S76" s="127"/>
      <c r="T76" s="384"/>
      <c r="U76" s="17"/>
      <c r="V76" s="18"/>
      <c r="W76" s="19"/>
      <c r="X76" s="51"/>
      <c r="Y76" s="127"/>
      <c r="Z76" s="384"/>
      <c r="AA76" s="17"/>
      <c r="AB76" s="19"/>
      <c r="AC76" s="19"/>
      <c r="AD76" s="56"/>
      <c r="AE76" s="127"/>
      <c r="AF76" s="597"/>
      <c r="AG76" s="21"/>
      <c r="AH76" s="21"/>
      <c r="AI76" s="19"/>
      <c r="AJ76" s="199"/>
      <c r="AK76" s="127"/>
      <c r="AL76" s="384"/>
      <c r="AM76" s="17"/>
      <c r="AN76" s="19"/>
      <c r="AO76" s="19"/>
      <c r="AP76" s="18"/>
      <c r="AQ76" s="64"/>
      <c r="AR76" s="18"/>
      <c r="AS76" s="64"/>
      <c r="AT76" s="20"/>
    </row>
    <row r="77" spans="1:46" s="3" customFormat="1" ht="12.75">
      <c r="A77" s="8"/>
      <c r="B77" s="1010">
        <v>21</v>
      </c>
      <c r="C77" s="1419" t="s">
        <v>123</v>
      </c>
      <c r="D77" s="126"/>
      <c r="E77" s="126"/>
      <c r="F77" s="31"/>
      <c r="G77" s="616"/>
      <c r="H77" s="1670"/>
      <c r="I77" s="1671"/>
      <c r="J77" s="621"/>
      <c r="K77" s="292" t="s">
        <v>123</v>
      </c>
      <c r="L77" s="292"/>
      <c r="M77" s="387" t="s">
        <v>471</v>
      </c>
      <c r="N77" s="700" t="s">
        <v>264</v>
      </c>
      <c r="O77" s="1675" t="s">
        <v>110</v>
      </c>
      <c r="P77" s="1675">
        <v>18</v>
      </c>
      <c r="Q77" s="1676">
        <v>250</v>
      </c>
      <c r="R77" s="292"/>
      <c r="S77" s="292"/>
      <c r="T77" s="117"/>
      <c r="U77" s="612"/>
      <c r="V77" s="614"/>
      <c r="W77" s="613"/>
      <c r="X77" s="615"/>
      <c r="Y77" s="126"/>
      <c r="Z77" s="31"/>
      <c r="AA77" s="10"/>
      <c r="AB77" s="11"/>
      <c r="AC77" s="11"/>
      <c r="AD77" s="53"/>
      <c r="AE77" s="126"/>
      <c r="AF77" s="255"/>
      <c r="AG77" s="13"/>
      <c r="AH77" s="13"/>
      <c r="AI77" s="11"/>
      <c r="AJ77" s="74"/>
      <c r="AK77" s="126" t="s">
        <v>123</v>
      </c>
      <c r="AL77" s="599" t="s">
        <v>298</v>
      </c>
      <c r="AM77" s="10"/>
      <c r="AN77" s="11"/>
      <c r="AO77" s="11"/>
      <c r="AP77" s="62"/>
      <c r="AQ77" s="63"/>
      <c r="AR77" s="50"/>
      <c r="AS77" s="63"/>
      <c r="AT77" s="12"/>
    </row>
    <row r="78" spans="1:46" s="3" customFormat="1" ht="12.75">
      <c r="A78" s="8"/>
      <c r="B78" s="292"/>
      <c r="C78" s="381"/>
      <c r="D78" s="126"/>
      <c r="E78" s="126"/>
      <c r="F78" s="31"/>
      <c r="G78" s="616"/>
      <c r="H78" s="617"/>
      <c r="I78" s="618"/>
      <c r="J78" s="1079"/>
      <c r="K78" s="126"/>
      <c r="L78" s="126"/>
      <c r="M78" s="388"/>
      <c r="N78" s="1057" t="s">
        <v>950</v>
      </c>
      <c r="O78" s="679" t="s">
        <v>386</v>
      </c>
      <c r="P78" s="688">
        <v>16</v>
      </c>
      <c r="Q78" s="1066">
        <v>150</v>
      </c>
      <c r="R78" s="126"/>
      <c r="S78" s="126"/>
      <c r="T78" s="31"/>
      <c r="U78" s="612"/>
      <c r="V78" s="614"/>
      <c r="W78" s="613"/>
      <c r="X78" s="656"/>
      <c r="Y78" s="126"/>
      <c r="Z78" s="31"/>
      <c r="AA78" s="10"/>
      <c r="AB78" s="11"/>
      <c r="AC78" s="11"/>
      <c r="AD78" s="53"/>
      <c r="AE78" s="126"/>
      <c r="AF78" s="255"/>
      <c r="AG78" s="13"/>
      <c r="AH78" s="13"/>
      <c r="AI78" s="11"/>
      <c r="AJ78" s="74"/>
      <c r="AK78" s="126" t="s">
        <v>123</v>
      </c>
      <c r="AL78" s="31" t="s">
        <v>125</v>
      </c>
      <c r="AM78" s="10" t="s">
        <v>969</v>
      </c>
      <c r="AN78" s="11"/>
      <c r="AO78" s="11"/>
      <c r="AP78" s="62"/>
      <c r="AQ78" s="63"/>
      <c r="AR78" s="50"/>
      <c r="AS78" s="63"/>
      <c r="AT78" s="12"/>
    </row>
    <row r="79" spans="1:46" s="3" customFormat="1" ht="13.5" thickBot="1">
      <c r="A79" s="8"/>
      <c r="B79" s="1156"/>
      <c r="C79" s="908"/>
      <c r="D79" s="128"/>
      <c r="E79" s="128"/>
      <c r="F79" s="385"/>
      <c r="G79" s="652"/>
      <c r="H79" s="653"/>
      <c r="I79" s="654"/>
      <c r="J79" s="655"/>
      <c r="K79" s="257"/>
      <c r="L79" s="137"/>
      <c r="M79" s="750"/>
      <c r="N79" s="1785" t="s">
        <v>951</v>
      </c>
      <c r="O79" s="638" t="s">
        <v>386</v>
      </c>
      <c r="P79" s="639">
        <v>12</v>
      </c>
      <c r="Q79" s="640">
        <v>150</v>
      </c>
      <c r="R79" s="128"/>
      <c r="S79" s="128"/>
      <c r="T79" s="385"/>
      <c r="U79" s="78"/>
      <c r="V79" s="77"/>
      <c r="W79" s="79"/>
      <c r="X79" s="80"/>
      <c r="Y79" s="128"/>
      <c r="Z79" s="385"/>
      <c r="AA79" s="78"/>
      <c r="AB79" s="79"/>
      <c r="AC79" s="79"/>
      <c r="AD79" s="76"/>
      <c r="AE79" s="128"/>
      <c r="AF79" s="598"/>
      <c r="AG79" s="81"/>
      <c r="AH79" s="81"/>
      <c r="AI79" s="79"/>
      <c r="AJ79" s="200"/>
      <c r="AK79" s="128"/>
      <c r="AL79" s="385"/>
      <c r="AM79" s="78" t="s">
        <v>970</v>
      </c>
      <c r="AN79" s="79" t="s">
        <v>508</v>
      </c>
      <c r="AO79" s="79">
        <v>20</v>
      </c>
      <c r="AP79" s="1821" t="s">
        <v>315</v>
      </c>
      <c r="AQ79" s="83"/>
      <c r="AR79" s="80"/>
      <c r="AS79" s="83"/>
      <c r="AT79" s="84"/>
    </row>
    <row r="80" spans="1:46" s="3" customFormat="1" ht="13.5" thickTop="1">
      <c r="A80" s="8"/>
      <c r="B80" s="44">
        <v>22</v>
      </c>
      <c r="C80" s="381" t="s">
        <v>126</v>
      </c>
      <c r="D80" s="292"/>
      <c r="E80" s="292"/>
      <c r="F80" s="117"/>
      <c r="G80" s="394"/>
      <c r="H80" s="395"/>
      <c r="I80" s="292"/>
      <c r="J80" s="1194"/>
      <c r="K80" s="292"/>
      <c r="L80" s="292"/>
      <c r="M80" s="1225"/>
      <c r="N80" s="1828"/>
      <c r="O80" s="1239"/>
      <c r="P80" s="1827"/>
      <c r="Q80" s="1224"/>
      <c r="R80" s="292"/>
      <c r="S80" s="292"/>
      <c r="T80" s="117"/>
      <c r="U80" s="394"/>
      <c r="V80" s="292"/>
      <c r="W80" s="395"/>
      <c r="X80" s="601"/>
      <c r="Y80" s="292"/>
      <c r="Z80" s="117"/>
      <c r="AA80" s="394"/>
      <c r="AB80" s="395"/>
      <c r="AC80" s="395"/>
      <c r="AD80" s="381"/>
      <c r="AE80" s="292" t="s">
        <v>126</v>
      </c>
      <c r="AF80" s="243" t="s">
        <v>289</v>
      </c>
      <c r="AG80" s="1841" t="s">
        <v>377</v>
      </c>
      <c r="AH80" s="1842"/>
      <c r="AI80" s="870"/>
      <c r="AJ80" s="1843"/>
      <c r="AK80" s="126"/>
      <c r="AL80" s="118"/>
      <c r="AM80" s="10"/>
      <c r="AN80" s="11"/>
      <c r="AO80" s="11"/>
      <c r="AP80" s="6"/>
      <c r="AQ80" s="63"/>
      <c r="AR80" s="50"/>
      <c r="AS80" s="63"/>
      <c r="AT80" s="12"/>
    </row>
    <row r="81" spans="1:46" s="3" customFormat="1" ht="12.75">
      <c r="A81" s="8"/>
      <c r="B81" s="44"/>
      <c r="C81" s="381"/>
      <c r="D81" s="292"/>
      <c r="E81" s="292"/>
      <c r="F81" s="117"/>
      <c r="G81" s="394"/>
      <c r="H81" s="395"/>
      <c r="I81" s="292"/>
      <c r="J81" s="1194"/>
      <c r="K81" s="292"/>
      <c r="L81" s="292"/>
      <c r="M81" s="117"/>
      <c r="N81" s="394"/>
      <c r="O81" s="395"/>
      <c r="P81" s="292"/>
      <c r="Q81" s="381"/>
      <c r="R81" s="292"/>
      <c r="S81" s="292"/>
      <c r="T81" s="117"/>
      <c r="U81" s="394"/>
      <c r="V81" s="292"/>
      <c r="W81" s="395"/>
      <c r="X81" s="601"/>
      <c r="Y81" s="292"/>
      <c r="Z81" s="117"/>
      <c r="AA81" s="394"/>
      <c r="AB81" s="395"/>
      <c r="AC81" s="395"/>
      <c r="AD81" s="381"/>
      <c r="AE81" s="292"/>
      <c r="AF81" s="243"/>
      <c r="AG81" s="1841" t="s">
        <v>139</v>
      </c>
      <c r="AH81" s="1842" t="s">
        <v>385</v>
      </c>
      <c r="AI81" s="870">
        <v>16</v>
      </c>
      <c r="AJ81" s="1843">
        <v>110</v>
      </c>
      <c r="AK81" s="126"/>
      <c r="AL81" s="118"/>
      <c r="AM81" s="10"/>
      <c r="AN81" s="11"/>
      <c r="AO81" s="11"/>
      <c r="AP81" s="6"/>
      <c r="AQ81" s="63"/>
      <c r="AR81" s="50"/>
      <c r="AS81" s="63"/>
      <c r="AT81" s="12"/>
    </row>
    <row r="82" spans="1:46" s="3" customFormat="1" ht="12.75">
      <c r="A82" s="8"/>
      <c r="B82" s="1214"/>
      <c r="C82" s="867"/>
      <c r="D82" s="869"/>
      <c r="E82" s="869"/>
      <c r="F82" s="745"/>
      <c r="G82" s="865"/>
      <c r="H82" s="866"/>
      <c r="I82" s="869"/>
      <c r="J82" s="1203"/>
      <c r="K82" s="869"/>
      <c r="L82" s="869"/>
      <c r="M82" s="745"/>
      <c r="N82" s="865"/>
      <c r="O82" s="866"/>
      <c r="P82" s="869"/>
      <c r="Q82" s="867"/>
      <c r="R82" s="869"/>
      <c r="S82" s="869"/>
      <c r="T82" s="745"/>
      <c r="U82" s="865"/>
      <c r="V82" s="869"/>
      <c r="W82" s="866"/>
      <c r="X82" s="948"/>
      <c r="Y82" s="869"/>
      <c r="Z82" s="745"/>
      <c r="AA82" s="865"/>
      <c r="AB82" s="866"/>
      <c r="AC82" s="866"/>
      <c r="AD82" s="867"/>
      <c r="AE82" s="869"/>
      <c r="AF82" s="821"/>
      <c r="AG82" s="1136"/>
      <c r="AH82" s="1136"/>
      <c r="AI82" s="866"/>
      <c r="AJ82" s="1137"/>
      <c r="AK82" s="127"/>
      <c r="AL82" s="384"/>
      <c r="AM82" s="17"/>
      <c r="AN82" s="19"/>
      <c r="AO82" s="19"/>
      <c r="AP82" s="18"/>
      <c r="AQ82" s="64"/>
      <c r="AR82" s="51"/>
      <c r="AS82" s="64"/>
      <c r="AT82" s="20"/>
    </row>
    <row r="83" spans="1:46" s="3" customFormat="1" ht="12.75">
      <c r="A83" s="8"/>
      <c r="B83" s="44">
        <v>23</v>
      </c>
      <c r="C83" s="381" t="s">
        <v>109</v>
      </c>
      <c r="D83" s="292"/>
      <c r="E83" s="292"/>
      <c r="F83" s="117"/>
      <c r="G83" s="394"/>
      <c r="H83" s="395"/>
      <c r="I83" s="292"/>
      <c r="J83" s="1194"/>
      <c r="K83" s="292"/>
      <c r="L83" s="292"/>
      <c r="M83" s="117"/>
      <c r="N83" s="394"/>
      <c r="O83" s="395"/>
      <c r="P83" s="292"/>
      <c r="Q83" s="381"/>
      <c r="R83" s="292" t="s">
        <v>109</v>
      </c>
      <c r="S83" s="292"/>
      <c r="T83" s="117" t="s">
        <v>371</v>
      </c>
      <c r="U83" s="394"/>
      <c r="V83" s="292"/>
      <c r="W83" s="395"/>
      <c r="X83" s="601"/>
      <c r="Y83" s="292"/>
      <c r="Z83" s="117"/>
      <c r="AA83" s="394"/>
      <c r="AB83" s="395"/>
      <c r="AC83" s="395"/>
      <c r="AD83" s="381"/>
      <c r="AE83" s="292"/>
      <c r="AF83" s="243"/>
      <c r="AG83" s="946"/>
      <c r="AH83" s="946"/>
      <c r="AI83" s="395"/>
      <c r="AJ83" s="1127"/>
      <c r="AK83" s="126"/>
      <c r="AL83" s="118"/>
      <c r="AM83" s="10"/>
      <c r="AN83" s="11"/>
      <c r="AO83" s="11"/>
      <c r="AP83" s="6"/>
      <c r="AQ83" s="63"/>
      <c r="AR83" s="50"/>
      <c r="AS83" s="63"/>
      <c r="AT83" s="12"/>
    </row>
    <row r="84" spans="1:46" s="3" customFormat="1" ht="12.75">
      <c r="A84" s="8"/>
      <c r="B84" s="44"/>
      <c r="C84" s="381"/>
      <c r="D84" s="292"/>
      <c r="E84" s="292"/>
      <c r="F84" s="117"/>
      <c r="G84" s="394"/>
      <c r="H84" s="395"/>
      <c r="I84" s="292"/>
      <c r="J84" s="1194"/>
      <c r="K84" s="292"/>
      <c r="L84" s="292"/>
      <c r="M84" s="117"/>
      <c r="N84" s="394"/>
      <c r="O84" s="395"/>
      <c r="P84" s="292"/>
      <c r="Q84" s="381"/>
      <c r="R84" s="292"/>
      <c r="S84" s="292"/>
      <c r="T84" s="117"/>
      <c r="U84" s="394"/>
      <c r="V84" s="292"/>
      <c r="W84" s="395"/>
      <c r="X84" s="601"/>
      <c r="Y84" s="292"/>
      <c r="Z84" s="117"/>
      <c r="AA84" s="394"/>
      <c r="AB84" s="395"/>
      <c r="AC84" s="395"/>
      <c r="AD84" s="381"/>
      <c r="AE84" s="292"/>
      <c r="AF84" s="243"/>
      <c r="AG84" s="946"/>
      <c r="AH84" s="946"/>
      <c r="AI84" s="395"/>
      <c r="AJ84" s="1127"/>
      <c r="AK84" s="126"/>
      <c r="AL84" s="118"/>
      <c r="AM84" s="10"/>
      <c r="AN84" s="11"/>
      <c r="AO84" s="11"/>
      <c r="AP84" s="6"/>
      <c r="AQ84" s="63"/>
      <c r="AR84" s="50"/>
      <c r="AS84" s="63"/>
      <c r="AT84" s="12"/>
    </row>
    <row r="85" spans="1:46" s="3" customFormat="1" ht="12.75">
      <c r="A85" s="8"/>
      <c r="B85" s="1214"/>
      <c r="C85" s="867"/>
      <c r="D85" s="869"/>
      <c r="E85" s="869"/>
      <c r="F85" s="745"/>
      <c r="G85" s="865"/>
      <c r="H85" s="866"/>
      <c r="I85" s="869"/>
      <c r="J85" s="1203"/>
      <c r="K85" s="869"/>
      <c r="L85" s="869"/>
      <c r="M85" s="745"/>
      <c r="N85" s="865"/>
      <c r="O85" s="866"/>
      <c r="P85" s="869"/>
      <c r="Q85" s="867"/>
      <c r="R85" s="869"/>
      <c r="S85" s="869"/>
      <c r="T85" s="745"/>
      <c r="U85" s="865"/>
      <c r="V85" s="869"/>
      <c r="W85" s="866"/>
      <c r="X85" s="948"/>
      <c r="Y85" s="869"/>
      <c r="Z85" s="745"/>
      <c r="AA85" s="865"/>
      <c r="AB85" s="866"/>
      <c r="AC85" s="866"/>
      <c r="AD85" s="867"/>
      <c r="AE85" s="869"/>
      <c r="AF85" s="821"/>
      <c r="AG85" s="1136"/>
      <c r="AH85" s="1136"/>
      <c r="AI85" s="866"/>
      <c r="AJ85" s="1137"/>
      <c r="AK85" s="127"/>
      <c r="AL85" s="384"/>
      <c r="AM85" s="17"/>
      <c r="AN85" s="19"/>
      <c r="AO85" s="19"/>
      <c r="AP85" s="18"/>
      <c r="AQ85" s="64"/>
      <c r="AR85" s="51"/>
      <c r="AS85" s="64"/>
      <c r="AT85" s="20"/>
    </row>
    <row r="86" spans="1:46" s="3" customFormat="1" ht="12.75">
      <c r="A86" s="8"/>
      <c r="B86" s="44">
        <v>24</v>
      </c>
      <c r="C86" s="381" t="s">
        <v>112</v>
      </c>
      <c r="D86" s="292" t="s">
        <v>112</v>
      </c>
      <c r="E86" s="292"/>
      <c r="F86" s="1154" t="s">
        <v>465</v>
      </c>
      <c r="G86" s="394"/>
      <c r="H86" s="395"/>
      <c r="I86" s="292"/>
      <c r="J86" s="1194"/>
      <c r="K86" s="292"/>
      <c r="L86" s="292"/>
      <c r="M86" s="117"/>
      <c r="N86" s="394"/>
      <c r="O86" s="395"/>
      <c r="P86" s="292"/>
      <c r="Q86" s="381"/>
      <c r="R86" s="292"/>
      <c r="S86" s="292"/>
      <c r="T86" s="117"/>
      <c r="U86" s="394"/>
      <c r="V86" s="292"/>
      <c r="W86" s="395"/>
      <c r="X86" s="601"/>
      <c r="Y86" s="292"/>
      <c r="Z86" s="117"/>
      <c r="AA86" s="394"/>
      <c r="AB86" s="395"/>
      <c r="AC86" s="395"/>
      <c r="AD86" s="381"/>
      <c r="AE86" s="292"/>
      <c r="AF86" s="243"/>
      <c r="AG86" s="946"/>
      <c r="AH86" s="946"/>
      <c r="AI86" s="395"/>
      <c r="AJ86" s="1127"/>
      <c r="AK86" s="126"/>
      <c r="AL86" s="118"/>
      <c r="AM86" s="10"/>
      <c r="AN86" s="11"/>
      <c r="AO86" s="11"/>
      <c r="AP86" s="6"/>
      <c r="AQ86" s="63"/>
      <c r="AR86" s="50"/>
      <c r="AS86" s="63"/>
      <c r="AT86" s="12"/>
    </row>
    <row r="87" spans="1:46" s="3" customFormat="1" ht="12.75">
      <c r="A87" s="8"/>
      <c r="B87" s="44"/>
      <c r="C87" s="381"/>
      <c r="D87" s="292"/>
      <c r="E87" s="292"/>
      <c r="F87" s="1109" t="s">
        <v>241</v>
      </c>
      <c r="G87" s="394"/>
      <c r="H87" s="395"/>
      <c r="I87" s="292"/>
      <c r="J87" s="1194"/>
      <c r="K87" s="292"/>
      <c r="L87" s="292"/>
      <c r="M87" s="117"/>
      <c r="N87" s="394"/>
      <c r="O87" s="395"/>
      <c r="P87" s="292"/>
      <c r="Q87" s="381"/>
      <c r="R87" s="292"/>
      <c r="S87" s="292"/>
      <c r="T87" s="117"/>
      <c r="U87" s="394"/>
      <c r="V87" s="292"/>
      <c r="W87" s="395"/>
      <c r="X87" s="601"/>
      <c r="Y87" s="292"/>
      <c r="Z87" s="117"/>
      <c r="AA87" s="394"/>
      <c r="AB87" s="395"/>
      <c r="AC87" s="395"/>
      <c r="AD87" s="381"/>
      <c r="AE87" s="292"/>
      <c r="AF87" s="243"/>
      <c r="AG87" s="946"/>
      <c r="AH87" s="946"/>
      <c r="AI87" s="395"/>
      <c r="AJ87" s="1127"/>
      <c r="AK87" s="126"/>
      <c r="AL87" s="118"/>
      <c r="AM87" s="10"/>
      <c r="AN87" s="11"/>
      <c r="AO87" s="11"/>
      <c r="AP87" s="6"/>
      <c r="AQ87" s="63"/>
      <c r="AR87" s="50"/>
      <c r="AS87" s="63"/>
      <c r="AT87" s="12"/>
    </row>
    <row r="88" spans="1:46" s="3" customFormat="1" ht="12.75">
      <c r="A88" s="8"/>
      <c r="B88" s="869"/>
      <c r="C88" s="867"/>
      <c r="D88" s="869"/>
      <c r="E88" s="869"/>
      <c r="F88" s="745"/>
      <c r="G88" s="865"/>
      <c r="H88" s="866"/>
      <c r="I88" s="869"/>
      <c r="J88" s="1203"/>
      <c r="K88" s="869"/>
      <c r="L88" s="869"/>
      <c r="M88" s="745"/>
      <c r="N88" s="865"/>
      <c r="O88" s="866"/>
      <c r="P88" s="869"/>
      <c r="Q88" s="867"/>
      <c r="R88" s="869"/>
      <c r="S88" s="869"/>
      <c r="T88" s="745"/>
      <c r="U88" s="865"/>
      <c r="V88" s="869"/>
      <c r="W88" s="866"/>
      <c r="X88" s="948"/>
      <c r="Y88" s="869"/>
      <c r="Z88" s="745"/>
      <c r="AA88" s="865"/>
      <c r="AB88" s="866"/>
      <c r="AC88" s="866"/>
      <c r="AD88" s="867"/>
      <c r="AE88" s="869"/>
      <c r="AF88" s="821"/>
      <c r="AG88" s="1136"/>
      <c r="AH88" s="1136"/>
      <c r="AI88" s="866"/>
      <c r="AJ88" s="1137"/>
      <c r="AK88" s="127"/>
      <c r="AL88" s="384"/>
      <c r="AM88" s="17"/>
      <c r="AN88" s="19"/>
      <c r="AO88" s="19"/>
      <c r="AP88" s="18"/>
      <c r="AQ88" s="64"/>
      <c r="AR88" s="51"/>
      <c r="AS88" s="64"/>
      <c r="AT88" s="20"/>
    </row>
    <row r="89" spans="1:46" s="3" customFormat="1" ht="12.75">
      <c r="A89" s="8"/>
      <c r="B89" s="44">
        <v>25</v>
      </c>
      <c r="C89" s="381" t="s">
        <v>115</v>
      </c>
      <c r="D89" s="292"/>
      <c r="E89" s="292"/>
      <c r="F89" s="117"/>
      <c r="G89" s="394"/>
      <c r="H89" s="395"/>
      <c r="I89" s="292"/>
      <c r="J89" s="1194"/>
      <c r="K89" s="292"/>
      <c r="L89" s="292"/>
      <c r="M89" s="117"/>
      <c r="N89" s="394"/>
      <c r="O89" s="395"/>
      <c r="P89" s="292"/>
      <c r="Q89" s="381"/>
      <c r="R89" s="292" t="s">
        <v>115</v>
      </c>
      <c r="S89" s="292"/>
      <c r="T89" s="117" t="s">
        <v>372</v>
      </c>
      <c r="U89" s="394"/>
      <c r="V89" s="292"/>
      <c r="W89" s="395"/>
      <c r="X89" s="381"/>
      <c r="Y89" s="292"/>
      <c r="Z89" s="117"/>
      <c r="AA89" s="394"/>
      <c r="AB89" s="395"/>
      <c r="AC89" s="395"/>
      <c r="AD89" s="381"/>
      <c r="AE89" s="292"/>
      <c r="AF89" s="243"/>
      <c r="AG89" s="946"/>
      <c r="AH89" s="946"/>
      <c r="AI89" s="395"/>
      <c r="AJ89" s="1127"/>
      <c r="AK89" s="126"/>
      <c r="AL89" s="118"/>
      <c r="AM89" s="10"/>
      <c r="AN89" s="11"/>
      <c r="AO89" s="11"/>
      <c r="AP89" s="6"/>
      <c r="AQ89" s="63"/>
      <c r="AR89" s="50"/>
      <c r="AS89" s="63"/>
      <c r="AT89" s="12"/>
    </row>
    <row r="90" spans="1:46" s="3" customFormat="1" ht="12.75">
      <c r="A90" s="8"/>
      <c r="B90" s="44"/>
      <c r="C90" s="381"/>
      <c r="D90" s="292"/>
      <c r="E90" s="292"/>
      <c r="F90" s="117"/>
      <c r="G90" s="394"/>
      <c r="H90" s="395"/>
      <c r="I90" s="292"/>
      <c r="J90" s="1194"/>
      <c r="K90" s="292"/>
      <c r="L90" s="292"/>
      <c r="M90" s="117"/>
      <c r="N90" s="394"/>
      <c r="O90" s="395"/>
      <c r="P90" s="292"/>
      <c r="Q90" s="381"/>
      <c r="R90" s="292"/>
      <c r="S90" s="292"/>
      <c r="T90" s="117"/>
      <c r="U90" s="394"/>
      <c r="V90" s="292"/>
      <c r="W90" s="395"/>
      <c r="X90" s="601"/>
      <c r="Y90" s="292"/>
      <c r="Z90" s="117"/>
      <c r="AA90" s="394"/>
      <c r="AB90" s="395"/>
      <c r="AC90" s="395"/>
      <c r="AD90" s="381"/>
      <c r="AE90" s="292"/>
      <c r="AF90" s="243"/>
      <c r="AG90" s="946"/>
      <c r="AH90" s="946"/>
      <c r="AI90" s="395"/>
      <c r="AJ90" s="1127"/>
      <c r="AK90" s="126"/>
      <c r="AL90" s="118"/>
      <c r="AM90" s="10"/>
      <c r="AN90" s="11"/>
      <c r="AO90" s="11"/>
      <c r="AP90" s="6"/>
      <c r="AQ90" s="63"/>
      <c r="AR90" s="50"/>
      <c r="AS90" s="63"/>
      <c r="AT90" s="12"/>
    </row>
    <row r="91" spans="1:46" s="3" customFormat="1" ht="12.75">
      <c r="A91" s="8"/>
      <c r="B91" s="869"/>
      <c r="C91" s="867"/>
      <c r="D91" s="869"/>
      <c r="E91" s="869"/>
      <c r="F91" s="745"/>
      <c r="G91" s="865"/>
      <c r="H91" s="866"/>
      <c r="I91" s="869"/>
      <c r="J91" s="1203"/>
      <c r="K91" s="869"/>
      <c r="L91" s="869"/>
      <c r="M91" s="745"/>
      <c r="N91" s="865"/>
      <c r="O91" s="866"/>
      <c r="P91" s="869"/>
      <c r="Q91" s="867"/>
      <c r="R91" s="869"/>
      <c r="S91" s="869"/>
      <c r="T91" s="745"/>
      <c r="U91" s="865"/>
      <c r="V91" s="869"/>
      <c r="W91" s="866"/>
      <c r="X91" s="948"/>
      <c r="Y91" s="869"/>
      <c r="Z91" s="745"/>
      <c r="AA91" s="865"/>
      <c r="AB91" s="866"/>
      <c r="AC91" s="866"/>
      <c r="AD91" s="867"/>
      <c r="AE91" s="869"/>
      <c r="AF91" s="821"/>
      <c r="AG91" s="1136"/>
      <c r="AH91" s="1136"/>
      <c r="AI91" s="866"/>
      <c r="AJ91" s="1137"/>
      <c r="AK91" s="127"/>
      <c r="AL91" s="384"/>
      <c r="AM91" s="17"/>
      <c r="AN91" s="19"/>
      <c r="AO91" s="19"/>
      <c r="AP91" s="18"/>
      <c r="AQ91" s="64"/>
      <c r="AR91" s="51"/>
      <c r="AS91" s="64"/>
      <c r="AT91" s="20"/>
    </row>
    <row r="92" spans="1:46" s="3" customFormat="1" ht="12.75">
      <c r="A92" s="8"/>
      <c r="B92" s="44">
        <v>26</v>
      </c>
      <c r="C92" s="381" t="s">
        <v>117</v>
      </c>
      <c r="D92" s="292"/>
      <c r="E92" s="292"/>
      <c r="F92" s="117"/>
      <c r="G92" s="394"/>
      <c r="H92" s="735"/>
      <c r="I92" s="737"/>
      <c r="J92" s="1844"/>
      <c r="K92" s="292"/>
      <c r="L92" s="292"/>
      <c r="M92" s="117"/>
      <c r="N92" s="394"/>
      <c r="O92" s="395"/>
      <c r="P92" s="292"/>
      <c r="Q92" s="381"/>
      <c r="R92" s="292"/>
      <c r="S92" s="292"/>
      <c r="T92" s="117"/>
      <c r="U92" s="394"/>
      <c r="V92" s="292"/>
      <c r="W92" s="395"/>
      <c r="X92" s="601"/>
      <c r="Y92" s="292" t="s">
        <v>117</v>
      </c>
      <c r="Z92" s="117" t="s">
        <v>479</v>
      </c>
      <c r="AA92" s="647" t="s">
        <v>421</v>
      </c>
      <c r="AB92" s="648"/>
      <c r="AC92" s="648"/>
      <c r="AD92" s="1079"/>
      <c r="AE92" s="292"/>
      <c r="AF92" s="243"/>
      <c r="AG92" s="946"/>
      <c r="AH92" s="946"/>
      <c r="AI92" s="395"/>
      <c r="AJ92" s="1127"/>
      <c r="AK92" s="126"/>
      <c r="AL92" s="118"/>
      <c r="AM92" s="10"/>
      <c r="AN92" s="11"/>
      <c r="AO92" s="11"/>
      <c r="AP92" s="6"/>
      <c r="AQ92" s="63"/>
      <c r="AR92" s="50"/>
      <c r="AS92" s="63"/>
      <c r="AT92" s="12"/>
    </row>
    <row r="93" spans="1:46" s="3" customFormat="1" ht="12.75">
      <c r="A93" s="8"/>
      <c r="B93" s="44"/>
      <c r="C93" s="381"/>
      <c r="D93" s="292"/>
      <c r="E93" s="292"/>
      <c r="F93" s="117"/>
      <c r="G93" s="394"/>
      <c r="H93" s="395"/>
      <c r="I93" s="292"/>
      <c r="J93" s="1194"/>
      <c r="K93" s="292"/>
      <c r="L93" s="292"/>
      <c r="M93" s="117"/>
      <c r="N93" s="394"/>
      <c r="O93" s="395"/>
      <c r="P93" s="292"/>
      <c r="Q93" s="381"/>
      <c r="R93" s="292"/>
      <c r="S93" s="292"/>
      <c r="T93" s="117"/>
      <c r="U93" s="394"/>
      <c r="V93" s="292"/>
      <c r="W93" s="395"/>
      <c r="X93" s="601"/>
      <c r="Y93" s="292"/>
      <c r="Z93" s="117"/>
      <c r="AA93" s="647" t="s">
        <v>122</v>
      </c>
      <c r="AB93" s="648" t="s">
        <v>386</v>
      </c>
      <c r="AC93" s="648">
        <v>32</v>
      </c>
      <c r="AD93" s="1079">
        <v>150</v>
      </c>
      <c r="AE93" s="292"/>
      <c r="AF93" s="243"/>
      <c r="AG93" s="946"/>
      <c r="AH93" s="946"/>
      <c r="AI93" s="395"/>
      <c r="AJ93" s="1127"/>
      <c r="AK93" s="126"/>
      <c r="AL93" s="118"/>
      <c r="AM93" s="10"/>
      <c r="AN93" s="11"/>
      <c r="AO93" s="11"/>
      <c r="AP93" s="6"/>
      <c r="AQ93" s="63"/>
      <c r="AR93" s="50"/>
      <c r="AS93" s="63"/>
      <c r="AT93" s="12"/>
    </row>
    <row r="94" spans="1:46" s="3" customFormat="1" ht="12.75">
      <c r="A94" s="45"/>
      <c r="B94" s="869"/>
      <c r="C94" s="867"/>
      <c r="D94" s="869"/>
      <c r="E94" s="869"/>
      <c r="F94" s="745"/>
      <c r="G94" s="865"/>
      <c r="H94" s="866"/>
      <c r="I94" s="869"/>
      <c r="J94" s="1203"/>
      <c r="K94" s="869"/>
      <c r="L94" s="869"/>
      <c r="M94" s="117"/>
      <c r="N94" s="865"/>
      <c r="O94" s="866"/>
      <c r="P94" s="869"/>
      <c r="Q94" s="867"/>
      <c r="R94" s="869"/>
      <c r="S94" s="869"/>
      <c r="T94" s="745"/>
      <c r="U94" s="865"/>
      <c r="V94" s="869"/>
      <c r="W94" s="866"/>
      <c r="X94" s="948"/>
      <c r="Y94" s="869"/>
      <c r="Z94" s="745"/>
      <c r="AA94" s="813" t="s">
        <v>447</v>
      </c>
      <c r="AB94" s="815" t="s">
        <v>385</v>
      </c>
      <c r="AC94" s="815">
        <v>14</v>
      </c>
      <c r="AD94" s="816">
        <v>110</v>
      </c>
      <c r="AE94" s="869"/>
      <c r="AF94" s="821"/>
      <c r="AG94" s="1136"/>
      <c r="AH94" s="1136"/>
      <c r="AI94" s="866"/>
      <c r="AJ94" s="1137"/>
      <c r="AK94" s="127"/>
      <c r="AL94" s="384"/>
      <c r="AM94" s="17"/>
      <c r="AN94" s="19"/>
      <c r="AO94" s="19"/>
      <c r="AP94" s="18"/>
      <c r="AQ94" s="64"/>
      <c r="AR94" s="51"/>
      <c r="AS94" s="64"/>
      <c r="AT94" s="20"/>
    </row>
    <row r="95" spans="1:46" s="3" customFormat="1" ht="12.75">
      <c r="A95" s="347"/>
      <c r="B95" s="996">
        <v>27</v>
      </c>
      <c r="C95" s="734" t="s">
        <v>119</v>
      </c>
      <c r="D95" s="737" t="s">
        <v>119</v>
      </c>
      <c r="E95" s="737"/>
      <c r="F95" s="117" t="s">
        <v>124</v>
      </c>
      <c r="G95" s="1157" t="s">
        <v>952</v>
      </c>
      <c r="H95" s="1158" t="s">
        <v>120</v>
      </c>
      <c r="I95" s="1159">
        <v>12</v>
      </c>
      <c r="J95" s="1845">
        <v>1000</v>
      </c>
      <c r="K95" s="737" t="s">
        <v>119</v>
      </c>
      <c r="L95" s="737"/>
      <c r="M95" s="951" t="s">
        <v>472</v>
      </c>
      <c r="N95" s="1846" t="s">
        <v>971</v>
      </c>
      <c r="O95" s="1847"/>
      <c r="P95" s="1847"/>
      <c r="Q95" s="1848"/>
      <c r="R95" s="292"/>
      <c r="S95" s="292"/>
      <c r="T95" s="117"/>
      <c r="U95" s="1157"/>
      <c r="V95" s="1159"/>
      <c r="W95" s="1158"/>
      <c r="X95" s="1001"/>
      <c r="Y95" s="737"/>
      <c r="Z95" s="393"/>
      <c r="AA95" s="736"/>
      <c r="AB95" s="735"/>
      <c r="AC95" s="735"/>
      <c r="AD95" s="734"/>
      <c r="AE95" s="737"/>
      <c r="AF95" s="390"/>
      <c r="AG95" s="1849"/>
      <c r="AH95" s="1849"/>
      <c r="AI95" s="735"/>
      <c r="AJ95" s="1850"/>
      <c r="AK95" s="240" t="s">
        <v>119</v>
      </c>
      <c r="AL95" s="599" t="s">
        <v>219</v>
      </c>
      <c r="AM95" s="98" t="s">
        <v>774</v>
      </c>
      <c r="AN95" s="95"/>
      <c r="AO95" s="95"/>
      <c r="AP95" s="357"/>
      <c r="AQ95" s="123"/>
      <c r="AR95" s="177"/>
      <c r="AS95" s="123"/>
      <c r="AT95" s="242"/>
    </row>
    <row r="96" spans="1:46" s="3" customFormat="1" ht="12.75">
      <c r="A96" s="8"/>
      <c r="B96" s="44"/>
      <c r="C96" s="381"/>
      <c r="D96" s="292"/>
      <c r="E96" s="292"/>
      <c r="F96" s="117"/>
      <c r="G96" s="660" t="s">
        <v>919</v>
      </c>
      <c r="H96" s="661" t="s">
        <v>120</v>
      </c>
      <c r="I96" s="662">
        <v>12</v>
      </c>
      <c r="J96" s="1076">
        <v>750</v>
      </c>
      <c r="K96" s="292"/>
      <c r="L96" s="292"/>
      <c r="M96" s="888"/>
      <c r="N96" s="1058" t="s">
        <v>144</v>
      </c>
      <c r="O96" s="885" t="s">
        <v>110</v>
      </c>
      <c r="P96" s="885">
        <v>12</v>
      </c>
      <c r="Q96" s="887">
        <v>200</v>
      </c>
      <c r="R96" s="292"/>
      <c r="S96" s="292"/>
      <c r="T96" s="117"/>
      <c r="U96" s="647"/>
      <c r="V96" s="649"/>
      <c r="W96" s="648"/>
      <c r="X96" s="1851"/>
      <c r="Y96" s="292"/>
      <c r="Z96" s="117"/>
      <c r="AA96" s="394"/>
      <c r="AB96" s="395"/>
      <c r="AC96" s="395"/>
      <c r="AD96" s="381"/>
      <c r="AE96" s="292"/>
      <c r="AF96" s="243"/>
      <c r="AG96" s="946"/>
      <c r="AH96" s="946"/>
      <c r="AI96" s="395"/>
      <c r="AJ96" s="1127"/>
      <c r="AK96" s="126"/>
      <c r="AL96" s="255"/>
      <c r="AM96" s="10" t="s">
        <v>389</v>
      </c>
      <c r="AN96" s="11" t="s">
        <v>120</v>
      </c>
      <c r="AO96" s="11">
        <v>15</v>
      </c>
      <c r="AP96" s="62"/>
      <c r="AQ96" s="63"/>
      <c r="AR96" s="50"/>
      <c r="AS96" s="63"/>
      <c r="AT96" s="12"/>
    </row>
    <row r="97" spans="1:46" s="3" customFormat="1" ht="12.75">
      <c r="A97" s="8"/>
      <c r="B97" s="44"/>
      <c r="C97" s="381"/>
      <c r="D97" s="292"/>
      <c r="E97" s="292"/>
      <c r="F97" s="117"/>
      <c r="G97" s="880" t="s">
        <v>973</v>
      </c>
      <c r="H97" s="881"/>
      <c r="I97" s="882"/>
      <c r="J97" s="883"/>
      <c r="K97" s="292"/>
      <c r="L97" s="292"/>
      <c r="M97" s="888"/>
      <c r="N97" s="1059" t="s">
        <v>972</v>
      </c>
      <c r="O97" s="885"/>
      <c r="P97" s="885"/>
      <c r="Q97" s="887"/>
      <c r="R97" s="292"/>
      <c r="S97" s="292"/>
      <c r="T97" s="117"/>
      <c r="U97" s="647"/>
      <c r="V97" s="649"/>
      <c r="W97" s="648"/>
      <c r="X97" s="1852"/>
      <c r="Y97" s="292"/>
      <c r="Z97" s="117"/>
      <c r="AA97" s="394"/>
      <c r="AB97" s="395"/>
      <c r="AC97" s="395"/>
      <c r="AD97" s="381"/>
      <c r="AE97" s="292"/>
      <c r="AF97" s="243"/>
      <c r="AG97" s="946"/>
      <c r="AH97" s="946"/>
      <c r="AI97" s="395"/>
      <c r="AJ97" s="1127"/>
      <c r="AK97" s="126"/>
      <c r="AL97" s="255"/>
      <c r="AM97" s="10"/>
      <c r="AN97" s="11"/>
      <c r="AO97" s="11"/>
      <c r="AP97" s="62"/>
      <c r="AQ97" s="63"/>
      <c r="AR97" s="50"/>
      <c r="AS97" s="63"/>
      <c r="AT97" s="12"/>
    </row>
    <row r="98" spans="1:46" s="3" customFormat="1" ht="12.75">
      <c r="A98" s="8"/>
      <c r="B98" s="44"/>
      <c r="C98" s="381"/>
      <c r="D98" s="292"/>
      <c r="E98" s="292"/>
      <c r="F98" s="117"/>
      <c r="G98" s="880" t="s">
        <v>974</v>
      </c>
      <c r="H98" s="881" t="s">
        <v>120</v>
      </c>
      <c r="I98" s="882">
        <v>12</v>
      </c>
      <c r="J98" s="883">
        <v>750</v>
      </c>
      <c r="K98" s="292"/>
      <c r="L98" s="292"/>
      <c r="M98" s="888"/>
      <c r="N98" s="1059" t="s">
        <v>144</v>
      </c>
      <c r="O98" s="1853" t="s">
        <v>386</v>
      </c>
      <c r="P98" s="885">
        <v>12</v>
      </c>
      <c r="Q98" s="887">
        <v>200</v>
      </c>
      <c r="R98" s="292"/>
      <c r="S98" s="292"/>
      <c r="T98" s="117"/>
      <c r="U98" s="647"/>
      <c r="V98" s="649"/>
      <c r="W98" s="648"/>
      <c r="X98" s="1852"/>
      <c r="Y98" s="292"/>
      <c r="Z98" s="117"/>
      <c r="AA98" s="394"/>
      <c r="AB98" s="395"/>
      <c r="AC98" s="395"/>
      <c r="AD98" s="381"/>
      <c r="AE98" s="292"/>
      <c r="AF98" s="243"/>
      <c r="AG98" s="946"/>
      <c r="AH98" s="946"/>
      <c r="AI98" s="395"/>
      <c r="AJ98" s="1127"/>
      <c r="AK98" s="126"/>
      <c r="AL98" s="255"/>
      <c r="AM98" s="10"/>
      <c r="AN98" s="11"/>
      <c r="AO98" s="11"/>
      <c r="AP98" s="62"/>
      <c r="AQ98" s="63"/>
      <c r="AR98" s="50"/>
      <c r="AS98" s="63"/>
      <c r="AT98" s="12"/>
    </row>
    <row r="99" spans="1:46" s="3" customFormat="1" ht="12.75">
      <c r="A99" s="8"/>
      <c r="B99" s="292"/>
      <c r="C99" s="381"/>
      <c r="D99" s="292"/>
      <c r="E99" s="292"/>
      <c r="F99" s="117"/>
      <c r="G99" s="884" t="s">
        <v>953</v>
      </c>
      <c r="H99" s="885"/>
      <c r="I99" s="886"/>
      <c r="J99" s="887"/>
      <c r="K99" s="292"/>
      <c r="L99" s="292"/>
      <c r="M99" s="1118"/>
      <c r="N99" s="1058"/>
      <c r="O99" s="881"/>
      <c r="P99" s="881"/>
      <c r="Q99" s="883"/>
      <c r="R99" s="292"/>
      <c r="S99" s="292"/>
      <c r="T99" s="117"/>
      <c r="U99" s="880"/>
      <c r="V99" s="882"/>
      <c r="W99" s="881"/>
      <c r="X99" s="1854"/>
      <c r="Y99" s="292"/>
      <c r="Z99" s="117"/>
      <c r="AA99" s="394"/>
      <c r="AB99" s="395"/>
      <c r="AC99" s="395"/>
      <c r="AD99" s="381"/>
      <c r="AE99" s="292"/>
      <c r="AF99" s="243"/>
      <c r="AG99" s="946"/>
      <c r="AH99" s="946"/>
      <c r="AI99" s="395"/>
      <c r="AJ99" s="1127"/>
      <c r="AK99" s="126"/>
      <c r="AL99" s="31"/>
      <c r="AM99" s="10"/>
      <c r="AN99" s="11"/>
      <c r="AO99" s="11"/>
      <c r="AP99" s="6"/>
      <c r="AQ99" s="63"/>
      <c r="AR99" s="50"/>
      <c r="AS99" s="63"/>
      <c r="AT99" s="12"/>
    </row>
    <row r="100" spans="1:46" s="18" customFormat="1" ht="12.75">
      <c r="A100" s="8"/>
      <c r="B100" s="869"/>
      <c r="C100" s="867"/>
      <c r="D100" s="869"/>
      <c r="E100" s="869"/>
      <c r="F100" s="745"/>
      <c r="G100" s="966" t="s">
        <v>133</v>
      </c>
      <c r="H100" s="967" t="s">
        <v>120</v>
      </c>
      <c r="I100" s="968">
        <v>12</v>
      </c>
      <c r="J100" s="969">
        <v>750</v>
      </c>
      <c r="K100" s="1133"/>
      <c r="L100" s="869"/>
      <c r="M100" s="1134"/>
      <c r="N100" s="1135"/>
      <c r="O100" s="866"/>
      <c r="P100" s="866"/>
      <c r="Q100" s="867"/>
      <c r="R100" s="869"/>
      <c r="S100" s="869"/>
      <c r="T100" s="117"/>
      <c r="U100" s="966"/>
      <c r="V100" s="968"/>
      <c r="W100" s="967"/>
      <c r="X100" s="1003"/>
      <c r="Y100" s="869"/>
      <c r="Z100" s="745"/>
      <c r="AA100" s="865"/>
      <c r="AB100" s="866"/>
      <c r="AC100" s="866"/>
      <c r="AD100" s="867"/>
      <c r="AE100" s="869"/>
      <c r="AF100" s="821"/>
      <c r="AG100" s="1136"/>
      <c r="AH100" s="1136"/>
      <c r="AI100" s="866"/>
      <c r="AJ100" s="1137"/>
      <c r="AK100" s="127"/>
      <c r="AL100" s="384"/>
      <c r="AM100" s="17"/>
      <c r="AN100" s="19"/>
      <c r="AO100" s="19"/>
      <c r="AQ100" s="64"/>
      <c r="AR100" s="51"/>
      <c r="AS100" s="64"/>
      <c r="AT100" s="20"/>
    </row>
    <row r="101" spans="1:46" s="3" customFormat="1" ht="12.75">
      <c r="A101" s="8" t="s">
        <v>218</v>
      </c>
      <c r="B101" s="44">
        <v>28</v>
      </c>
      <c r="C101" s="381" t="s">
        <v>123</v>
      </c>
      <c r="D101" s="292"/>
      <c r="E101" s="292"/>
      <c r="F101" s="117"/>
      <c r="G101" s="394"/>
      <c r="H101" s="395"/>
      <c r="I101" s="292"/>
      <c r="J101" s="381"/>
      <c r="K101" s="292"/>
      <c r="L101" s="292"/>
      <c r="M101" s="896"/>
      <c r="N101" s="841"/>
      <c r="O101" s="870"/>
      <c r="P101" s="870"/>
      <c r="Q101" s="826"/>
      <c r="R101" s="292" t="s">
        <v>123</v>
      </c>
      <c r="S101" s="292"/>
      <c r="T101" s="951" t="s">
        <v>295</v>
      </c>
      <c r="U101" s="1129"/>
      <c r="V101" s="292"/>
      <c r="W101" s="395"/>
      <c r="X101" s="601"/>
      <c r="Y101" s="292"/>
      <c r="Z101" s="117"/>
      <c r="AA101" s="394"/>
      <c r="AB101" s="395"/>
      <c r="AC101" s="395"/>
      <c r="AD101" s="381"/>
      <c r="AE101" s="292"/>
      <c r="AF101" s="243"/>
      <c r="AG101" s="946"/>
      <c r="AH101" s="946"/>
      <c r="AI101" s="395"/>
      <c r="AJ101" s="1127"/>
      <c r="AK101" s="126"/>
      <c r="AL101" s="599"/>
      <c r="AM101" s="10"/>
      <c r="AN101" s="11"/>
      <c r="AO101" s="11"/>
      <c r="AP101" s="62"/>
      <c r="AQ101" s="63"/>
      <c r="AR101" s="50"/>
      <c r="AS101" s="63"/>
      <c r="AT101" s="12"/>
    </row>
    <row r="102" spans="1:46" s="3" customFormat="1" ht="12.75">
      <c r="A102" s="8"/>
      <c r="B102" s="44"/>
      <c r="C102" s="381"/>
      <c r="D102" s="292"/>
      <c r="E102" s="292"/>
      <c r="F102" s="117"/>
      <c r="G102" s="394"/>
      <c r="H102" s="395"/>
      <c r="I102" s="292"/>
      <c r="J102" s="381"/>
      <c r="K102" s="292"/>
      <c r="L102" s="292"/>
      <c r="M102" s="117"/>
      <c r="N102" s="884"/>
      <c r="O102" s="885"/>
      <c r="P102" s="885"/>
      <c r="Q102" s="1855"/>
      <c r="R102" s="292"/>
      <c r="S102" s="292"/>
      <c r="T102" s="1118"/>
      <c r="U102" s="1129"/>
      <c r="V102" s="292"/>
      <c r="W102" s="395"/>
      <c r="X102" s="601"/>
      <c r="Y102" s="292"/>
      <c r="Z102" s="117"/>
      <c r="AA102" s="394"/>
      <c r="AB102" s="395"/>
      <c r="AC102" s="395"/>
      <c r="AD102" s="381"/>
      <c r="AE102" s="292"/>
      <c r="AF102" s="243"/>
      <c r="AG102" s="946"/>
      <c r="AH102" s="946"/>
      <c r="AI102" s="395"/>
      <c r="AJ102" s="1127"/>
      <c r="AK102" s="126"/>
      <c r="AL102" s="255"/>
      <c r="AM102" s="10"/>
      <c r="AN102" s="11"/>
      <c r="AO102" s="11"/>
      <c r="AP102" s="54"/>
      <c r="AQ102" s="63"/>
      <c r="AR102" s="50"/>
      <c r="AS102" s="63"/>
      <c r="AT102" s="12"/>
    </row>
    <row r="103" spans="1:46" s="3" customFormat="1" ht="13.5" thickBot="1">
      <c r="A103" s="8"/>
      <c r="B103" s="945"/>
      <c r="C103" s="908"/>
      <c r="D103" s="1156"/>
      <c r="E103" s="1156"/>
      <c r="F103" s="746"/>
      <c r="G103" s="895"/>
      <c r="H103" s="907"/>
      <c r="I103" s="1156"/>
      <c r="J103" s="908"/>
      <c r="K103" s="1823"/>
      <c r="L103" s="1156"/>
      <c r="M103" s="746"/>
      <c r="N103" s="890"/>
      <c r="O103" s="891"/>
      <c r="P103" s="891"/>
      <c r="Q103" s="1856"/>
      <c r="R103" s="1156"/>
      <c r="S103" s="1156"/>
      <c r="T103" s="1151"/>
      <c r="U103" s="1210"/>
      <c r="V103" s="1156"/>
      <c r="W103" s="907"/>
      <c r="X103" s="949"/>
      <c r="Y103" s="1156"/>
      <c r="Z103" s="746"/>
      <c r="AA103" s="895"/>
      <c r="AB103" s="907"/>
      <c r="AC103" s="907"/>
      <c r="AD103" s="908"/>
      <c r="AE103" s="1156"/>
      <c r="AF103" s="1830"/>
      <c r="AG103" s="1857"/>
      <c r="AH103" s="1857"/>
      <c r="AI103" s="907"/>
      <c r="AJ103" s="1858"/>
      <c r="AK103" s="128"/>
      <c r="AL103" s="598"/>
      <c r="AM103" s="78"/>
      <c r="AN103" s="79"/>
      <c r="AO103" s="79"/>
      <c r="AP103" s="80"/>
      <c r="AQ103" s="83"/>
      <c r="AR103" s="80"/>
      <c r="AS103" s="83"/>
      <c r="AT103" s="84"/>
    </row>
    <row r="104" spans="1:46" s="3" customFormat="1" ht="13.5" thickTop="1">
      <c r="A104" s="8"/>
      <c r="B104" s="44">
        <v>29</v>
      </c>
      <c r="C104" s="381" t="s">
        <v>126</v>
      </c>
      <c r="D104" s="292"/>
      <c r="E104" s="292"/>
      <c r="F104" s="117"/>
      <c r="G104" s="394"/>
      <c r="H104" s="395"/>
      <c r="I104" s="292"/>
      <c r="J104" s="381"/>
      <c r="K104" s="292"/>
      <c r="L104" s="292"/>
      <c r="M104" s="117"/>
      <c r="N104" s="394"/>
      <c r="O104" s="395"/>
      <c r="P104" s="292"/>
      <c r="Q104" s="381"/>
      <c r="R104" s="292"/>
      <c r="S104" s="292"/>
      <c r="T104" s="117"/>
      <c r="U104" s="394"/>
      <c r="V104" s="292"/>
      <c r="W104" s="395"/>
      <c r="X104" s="601"/>
      <c r="Y104" s="292" t="s">
        <v>126</v>
      </c>
      <c r="Z104" s="1148" t="s">
        <v>478</v>
      </c>
      <c r="AA104" s="394"/>
      <c r="AB104" s="395"/>
      <c r="AC104" s="395"/>
      <c r="AD104" s="381"/>
      <c r="AE104" s="292"/>
      <c r="AF104" s="243"/>
      <c r="AG104" s="1841"/>
      <c r="AH104" s="1842"/>
      <c r="AI104" s="870"/>
      <c r="AJ104" s="1843"/>
      <c r="AK104" s="126"/>
      <c r="AL104" s="118"/>
      <c r="AM104" s="10"/>
      <c r="AN104" s="11"/>
      <c r="AO104" s="11"/>
      <c r="AP104" s="6"/>
      <c r="AQ104" s="63"/>
      <c r="AR104" s="50"/>
      <c r="AS104" s="63"/>
      <c r="AT104" s="12"/>
    </row>
    <row r="105" spans="1:46" s="3" customFormat="1" ht="12.75">
      <c r="A105" s="8"/>
      <c r="B105" s="6"/>
      <c r="C105" s="53"/>
      <c r="D105" s="126"/>
      <c r="E105" s="126"/>
      <c r="F105" s="31"/>
      <c r="G105" s="10"/>
      <c r="H105" s="11"/>
      <c r="I105" s="6"/>
      <c r="J105" s="53"/>
      <c r="K105" s="126"/>
      <c r="L105" s="126"/>
      <c r="M105" s="31"/>
      <c r="N105" s="10"/>
      <c r="O105" s="11"/>
      <c r="P105" s="6"/>
      <c r="Q105" s="53"/>
      <c r="R105" s="126"/>
      <c r="S105" s="126"/>
      <c r="T105" s="31"/>
      <c r="U105" s="10"/>
      <c r="V105" s="6"/>
      <c r="W105" s="11"/>
      <c r="X105" s="50"/>
      <c r="Y105" s="126"/>
      <c r="Z105" s="6"/>
      <c r="AA105" s="10"/>
      <c r="AB105" s="11"/>
      <c r="AC105" s="11"/>
      <c r="AD105" s="53"/>
      <c r="AE105" s="126"/>
      <c r="AF105" s="255"/>
      <c r="AG105" s="700"/>
      <c r="AH105" s="701"/>
      <c r="AI105" s="673"/>
      <c r="AJ105" s="702"/>
      <c r="AK105" s="126"/>
      <c r="AL105" s="118"/>
      <c r="AM105" s="10"/>
      <c r="AN105" s="11"/>
      <c r="AO105" s="11"/>
      <c r="AP105" s="6"/>
      <c r="AQ105" s="63"/>
      <c r="AR105" s="50"/>
      <c r="AS105" s="63"/>
      <c r="AT105" s="12"/>
    </row>
    <row r="106" spans="1:46" s="3" customFormat="1" ht="12.75">
      <c r="A106" s="8"/>
      <c r="B106" s="18"/>
      <c r="C106" s="56"/>
      <c r="D106" s="127"/>
      <c r="E106" s="127"/>
      <c r="F106" s="384"/>
      <c r="G106" s="17"/>
      <c r="H106" s="19"/>
      <c r="I106" s="18"/>
      <c r="J106" s="56"/>
      <c r="K106" s="127"/>
      <c r="L106" s="127"/>
      <c r="M106" s="384"/>
      <c r="N106" s="17"/>
      <c r="O106" s="19"/>
      <c r="P106" s="18"/>
      <c r="Q106" s="56"/>
      <c r="R106" s="127"/>
      <c r="S106" s="127"/>
      <c r="T106" s="384"/>
      <c r="U106" s="17"/>
      <c r="V106" s="18"/>
      <c r="W106" s="19"/>
      <c r="X106" s="51"/>
      <c r="Y106" s="127"/>
      <c r="Z106" s="18"/>
      <c r="AA106" s="17"/>
      <c r="AB106" s="19"/>
      <c r="AC106" s="19"/>
      <c r="AD106" s="56"/>
      <c r="AE106" s="127"/>
      <c r="AF106" s="597"/>
      <c r="AG106" s="21"/>
      <c r="AH106" s="21"/>
      <c r="AI106" s="19"/>
      <c r="AJ106" s="199"/>
      <c r="AK106" s="127"/>
      <c r="AL106" s="384"/>
      <c r="AM106" s="17"/>
      <c r="AN106" s="19"/>
      <c r="AO106" s="19"/>
      <c r="AP106" s="18"/>
      <c r="AQ106" s="64"/>
      <c r="AR106" s="51"/>
      <c r="AS106" s="64"/>
      <c r="AT106" s="20"/>
    </row>
    <row r="107" spans="1:46" s="3" customFormat="1" ht="12.75">
      <c r="A107" s="8"/>
      <c r="B107" s="14">
        <v>30</v>
      </c>
      <c r="C107" s="53" t="s">
        <v>109</v>
      </c>
      <c r="D107" s="126"/>
      <c r="E107" s="126"/>
      <c r="F107" s="31"/>
      <c r="G107" s="10"/>
      <c r="H107" s="11"/>
      <c r="I107" s="6"/>
      <c r="J107" s="53"/>
      <c r="K107" s="126" t="s">
        <v>109</v>
      </c>
      <c r="L107" s="126"/>
      <c r="M107" s="390" t="s">
        <v>472</v>
      </c>
      <c r="N107" s="10"/>
      <c r="O107" s="11"/>
      <c r="P107" s="6"/>
      <c r="Q107" s="53"/>
      <c r="R107" s="126"/>
      <c r="S107" s="126"/>
      <c r="T107" s="31"/>
      <c r="U107" s="10"/>
      <c r="V107" s="6"/>
      <c r="W107" s="11"/>
      <c r="X107" s="50"/>
      <c r="Y107" s="126"/>
      <c r="Z107" s="6"/>
      <c r="AA107" s="10"/>
      <c r="AB107" s="11"/>
      <c r="AC107" s="11"/>
      <c r="AD107" s="53"/>
      <c r="AE107" s="126"/>
      <c r="AF107" s="255"/>
      <c r="AG107" s="13"/>
      <c r="AH107" s="13"/>
      <c r="AI107" s="11"/>
      <c r="AJ107" s="74"/>
      <c r="AK107" s="126"/>
      <c r="AL107" s="118"/>
      <c r="AM107" s="10"/>
      <c r="AN107" s="11"/>
      <c r="AO107" s="11"/>
      <c r="AP107" s="6"/>
      <c r="AQ107" s="63"/>
      <c r="AR107" s="50"/>
      <c r="AS107" s="63"/>
      <c r="AT107" s="12"/>
    </row>
    <row r="108" spans="1:46" s="3" customFormat="1" ht="12.75">
      <c r="A108" s="8"/>
      <c r="B108" s="6"/>
      <c r="C108" s="53"/>
      <c r="D108" s="126"/>
      <c r="E108" s="126"/>
      <c r="F108" s="31"/>
      <c r="G108" s="10"/>
      <c r="H108" s="11"/>
      <c r="I108" s="6"/>
      <c r="J108" s="53"/>
      <c r="K108" s="126"/>
      <c r="L108" s="126"/>
      <c r="M108" s="31"/>
      <c r="N108" s="10"/>
      <c r="O108" s="11"/>
      <c r="P108" s="6"/>
      <c r="Q108" s="53"/>
      <c r="R108" s="126"/>
      <c r="S108" s="126"/>
      <c r="T108" s="31"/>
      <c r="U108" s="10"/>
      <c r="V108" s="6"/>
      <c r="W108" s="11"/>
      <c r="X108" s="50"/>
      <c r="Y108" s="126"/>
      <c r="Z108" s="6"/>
      <c r="AA108" s="10"/>
      <c r="AB108" s="11"/>
      <c r="AC108" s="11"/>
      <c r="AD108" s="53"/>
      <c r="AE108" s="126"/>
      <c r="AF108" s="255"/>
      <c r="AG108" s="13"/>
      <c r="AH108" s="13"/>
      <c r="AI108" s="11"/>
      <c r="AJ108" s="74"/>
      <c r="AK108" s="126"/>
      <c r="AL108" s="118"/>
      <c r="AM108" s="10"/>
      <c r="AN108" s="11"/>
      <c r="AO108" s="11"/>
      <c r="AP108" s="6"/>
      <c r="AQ108" s="63"/>
      <c r="AR108" s="50"/>
      <c r="AS108" s="63"/>
      <c r="AT108" s="12"/>
    </row>
    <row r="109" spans="1:46" s="3" customFormat="1" ht="12.75">
      <c r="A109" s="8"/>
      <c r="B109" s="18"/>
      <c r="C109" s="56"/>
      <c r="D109" s="127"/>
      <c r="E109" s="127"/>
      <c r="F109" s="384"/>
      <c r="G109" s="17"/>
      <c r="H109" s="19"/>
      <c r="I109" s="18"/>
      <c r="J109" s="56"/>
      <c r="K109" s="127"/>
      <c r="L109" s="127"/>
      <c r="M109" s="384"/>
      <c r="N109" s="17"/>
      <c r="O109" s="19"/>
      <c r="P109" s="18"/>
      <c r="Q109" s="56"/>
      <c r="R109" s="127"/>
      <c r="S109" s="127"/>
      <c r="T109" s="384"/>
      <c r="U109" s="17"/>
      <c r="V109" s="18"/>
      <c r="W109" s="19"/>
      <c r="X109" s="51"/>
      <c r="Y109" s="127"/>
      <c r="Z109" s="18"/>
      <c r="AA109" s="17"/>
      <c r="AB109" s="19"/>
      <c r="AC109" s="19"/>
      <c r="AD109" s="56"/>
      <c r="AE109" s="127"/>
      <c r="AF109" s="597"/>
      <c r="AG109" s="21"/>
      <c r="AH109" s="21"/>
      <c r="AI109" s="19"/>
      <c r="AJ109" s="199"/>
      <c r="AK109" s="127"/>
      <c r="AL109" s="384"/>
      <c r="AM109" s="17"/>
      <c r="AN109" s="19"/>
      <c r="AO109" s="19"/>
      <c r="AP109" s="18"/>
      <c r="AQ109" s="64"/>
      <c r="AR109" s="51"/>
      <c r="AS109" s="64"/>
      <c r="AT109" s="20"/>
    </row>
    <row r="110" spans="1:46" s="3" customFormat="1" ht="12.75">
      <c r="A110" s="8"/>
      <c r="B110" s="44">
        <v>31</v>
      </c>
      <c r="C110" s="381" t="s">
        <v>112</v>
      </c>
      <c r="D110" s="126" t="s">
        <v>112</v>
      </c>
      <c r="E110" s="126"/>
      <c r="F110" s="31" t="s">
        <v>465</v>
      </c>
      <c r="G110" s="10"/>
      <c r="H110" s="11"/>
      <c r="I110" s="6"/>
      <c r="J110" s="53"/>
      <c r="K110" s="126"/>
      <c r="L110" s="126"/>
      <c r="M110" s="31"/>
      <c r="N110" s="10"/>
      <c r="O110" s="11"/>
      <c r="P110" s="6"/>
      <c r="Q110" s="53"/>
      <c r="R110" s="126"/>
      <c r="S110" s="126"/>
      <c r="T110" s="31"/>
      <c r="U110" s="10"/>
      <c r="V110" s="6"/>
      <c r="W110" s="11"/>
      <c r="X110" s="50"/>
      <c r="Y110" s="126"/>
      <c r="Z110" s="6"/>
      <c r="AA110" s="10"/>
      <c r="AB110" s="11"/>
      <c r="AC110" s="11"/>
      <c r="AD110" s="53"/>
      <c r="AE110" s="126"/>
      <c r="AF110" s="31"/>
      <c r="AG110" s="10"/>
      <c r="AH110" s="11"/>
      <c r="AI110" s="11"/>
      <c r="AJ110" s="68"/>
      <c r="AK110" s="126"/>
      <c r="AL110" s="118"/>
      <c r="AM110" s="10"/>
      <c r="AN110" s="11"/>
      <c r="AO110" s="11"/>
      <c r="AP110" s="6"/>
      <c r="AQ110" s="63"/>
      <c r="AR110" s="50"/>
      <c r="AS110" s="63"/>
      <c r="AT110" s="12"/>
    </row>
    <row r="111" spans="1:46" s="3" customFormat="1" ht="12.75">
      <c r="A111" s="8"/>
      <c r="B111" s="6"/>
      <c r="C111" s="53"/>
      <c r="D111" s="126"/>
      <c r="E111" s="126"/>
      <c r="F111" s="31" t="s">
        <v>241</v>
      </c>
      <c r="G111" s="10"/>
      <c r="H111" s="11"/>
      <c r="I111" s="6"/>
      <c r="J111" s="53"/>
      <c r="K111" s="126"/>
      <c r="L111" s="126"/>
      <c r="M111" s="31"/>
      <c r="N111" s="10"/>
      <c r="O111" s="11"/>
      <c r="P111" s="6"/>
      <c r="Q111" s="53"/>
      <c r="R111" s="126"/>
      <c r="S111" s="126"/>
      <c r="T111" s="31"/>
      <c r="U111" s="10"/>
      <c r="V111" s="6"/>
      <c r="W111" s="11"/>
      <c r="X111" s="50"/>
      <c r="Y111" s="126"/>
      <c r="Z111" s="6"/>
      <c r="AA111" s="10"/>
      <c r="AB111" s="11"/>
      <c r="AC111" s="11"/>
      <c r="AD111" s="53"/>
      <c r="AE111" s="126"/>
      <c r="AF111" s="31"/>
      <c r="AG111" s="10"/>
      <c r="AH111" s="11"/>
      <c r="AI111" s="11"/>
      <c r="AJ111" s="68"/>
      <c r="AK111" s="126"/>
      <c r="AL111" s="118"/>
      <c r="AM111" s="10"/>
      <c r="AN111" s="11"/>
      <c r="AO111" s="11"/>
      <c r="AP111" s="6"/>
      <c r="AQ111" s="63"/>
      <c r="AR111" s="50"/>
      <c r="AS111" s="63"/>
      <c r="AT111" s="12"/>
    </row>
    <row r="112" spans="1:46" s="3" customFormat="1" ht="12.75">
      <c r="A112" s="8"/>
      <c r="B112" s="18"/>
      <c r="C112" s="56"/>
      <c r="D112" s="127"/>
      <c r="E112" s="127"/>
      <c r="F112" s="384"/>
      <c r="G112" s="17"/>
      <c r="H112" s="19"/>
      <c r="I112" s="18"/>
      <c r="J112" s="56"/>
      <c r="K112" s="127"/>
      <c r="L112" s="127"/>
      <c r="M112" s="384"/>
      <c r="N112" s="17"/>
      <c r="O112" s="19"/>
      <c r="P112" s="18"/>
      <c r="Q112" s="56"/>
      <c r="R112" s="127"/>
      <c r="S112" s="127"/>
      <c r="T112" s="384"/>
      <c r="U112" s="17"/>
      <c r="V112" s="18"/>
      <c r="W112" s="19"/>
      <c r="X112" s="51"/>
      <c r="Y112" s="127"/>
      <c r="Z112" s="18"/>
      <c r="AA112" s="17"/>
      <c r="AB112" s="19"/>
      <c r="AC112" s="19"/>
      <c r="AD112" s="56"/>
      <c r="AE112" s="127"/>
      <c r="AF112" s="605"/>
      <c r="AG112" s="17"/>
      <c r="AH112" s="19"/>
      <c r="AI112" s="19"/>
      <c r="AJ112" s="69"/>
      <c r="AK112" s="127"/>
      <c r="AL112" s="384"/>
      <c r="AM112" s="17"/>
      <c r="AN112" s="19"/>
      <c r="AO112" s="19"/>
      <c r="AP112" s="18"/>
      <c r="AQ112" s="64"/>
      <c r="AR112" s="51"/>
      <c r="AS112" s="64"/>
      <c r="AT112" s="20"/>
    </row>
    <row r="113" spans="1:46" s="3" customFormat="1" ht="12.75">
      <c r="A113" s="28"/>
      <c r="B113" s="14"/>
      <c r="C113" s="6"/>
      <c r="D113" s="126"/>
      <c r="E113" s="126"/>
      <c r="F113" s="31"/>
      <c r="G113" s="40"/>
      <c r="H113" s="6"/>
      <c r="I113" s="6"/>
      <c r="J113" s="6"/>
      <c r="K113" s="126"/>
      <c r="L113" s="126"/>
      <c r="M113" s="31"/>
      <c r="N113" s="40"/>
      <c r="O113" s="6"/>
      <c r="P113" s="6"/>
      <c r="Q113" s="6"/>
      <c r="R113" s="126"/>
      <c r="S113" s="126"/>
      <c r="T113" s="31"/>
      <c r="U113" s="40"/>
      <c r="V113" s="6"/>
      <c r="W113" s="6"/>
      <c r="X113" s="6"/>
      <c r="Y113" s="126"/>
      <c r="Z113" s="31"/>
      <c r="AA113" s="40"/>
      <c r="AB113" s="6"/>
      <c r="AC113" s="6"/>
      <c r="AD113" s="6"/>
      <c r="AE113" s="126"/>
      <c r="AF113" s="31"/>
      <c r="AG113" s="6"/>
      <c r="AH113" s="6"/>
      <c r="AI113" s="6"/>
      <c r="AJ113" s="74"/>
      <c r="AK113" s="126"/>
      <c r="AL113" s="31"/>
      <c r="AM113" s="40"/>
      <c r="AN113" s="6"/>
      <c r="AO113" s="6"/>
      <c r="AP113" s="6"/>
      <c r="AQ113" s="6"/>
      <c r="AR113" s="6"/>
      <c r="AS113" s="6"/>
      <c r="AT113" s="12"/>
    </row>
    <row r="114" spans="1:46" ht="15.75" customHeight="1">
      <c r="A114" s="952" t="s">
        <v>556</v>
      </c>
      <c r="B114" s="836"/>
      <c r="C114" s="852"/>
      <c r="D114" s="836"/>
      <c r="E114" s="836"/>
      <c r="F114" s="955"/>
      <c r="G114" s="1035"/>
      <c r="H114" s="955"/>
      <c r="I114" s="1110"/>
      <c r="J114" s="1255"/>
      <c r="K114" s="836"/>
      <c r="L114" s="836"/>
      <c r="M114" s="1704" t="s">
        <v>604</v>
      </c>
      <c r="N114" s="1256"/>
      <c r="O114" s="836"/>
      <c r="P114" s="836"/>
      <c r="Q114" s="1110"/>
      <c r="R114" s="31"/>
      <c r="S114" s="31"/>
      <c r="U114" s="116"/>
      <c r="V114" s="31"/>
      <c r="W114" s="31"/>
      <c r="X114" s="138"/>
      <c r="Y114" s="6"/>
      <c r="Z114" s="39"/>
      <c r="AA114" s="22"/>
      <c r="AB114" s="6"/>
      <c r="AC114" s="22"/>
      <c r="AD114" s="22"/>
      <c r="AE114" s="6"/>
      <c r="AF114" s="39"/>
      <c r="AG114" s="58"/>
      <c r="AH114" s="31"/>
      <c r="AI114" s="31"/>
      <c r="AJ114" s="139"/>
      <c r="AK114" s="250"/>
      <c r="AL114" s="39"/>
      <c r="AO114" s="22"/>
      <c r="AP114" s="39"/>
      <c r="AQ114" s="39"/>
      <c r="AR114" s="39"/>
      <c r="AS114" s="39"/>
      <c r="AT114" s="225" t="s">
        <v>328</v>
      </c>
    </row>
    <row r="115" spans="1:46" ht="13.5" thickBot="1">
      <c r="A115" s="47"/>
      <c r="B115" s="7"/>
      <c r="C115" s="7"/>
      <c r="D115" s="131"/>
      <c r="E115" s="131"/>
      <c r="F115" s="26"/>
      <c r="G115" s="7"/>
      <c r="H115" s="5"/>
      <c r="I115" s="7"/>
      <c r="J115" s="7"/>
      <c r="K115" s="131"/>
      <c r="L115" s="131"/>
      <c r="M115" s="26"/>
      <c r="N115" s="7"/>
      <c r="O115" s="5"/>
      <c r="P115" s="7"/>
      <c r="Q115" s="7"/>
      <c r="R115" s="131"/>
      <c r="S115" s="131"/>
      <c r="T115" s="26"/>
      <c r="U115" s="7"/>
      <c r="V115" s="5"/>
      <c r="W115" s="7"/>
      <c r="X115" s="7"/>
      <c r="Y115" s="131"/>
      <c r="Z115" s="26"/>
      <c r="AA115" s="7"/>
      <c r="AB115" s="5"/>
      <c r="AC115" s="7"/>
      <c r="AD115" s="7"/>
      <c r="AE115" s="131"/>
      <c r="AF115" s="26"/>
      <c r="AG115" s="7"/>
      <c r="AH115" s="7"/>
      <c r="AI115" s="7"/>
      <c r="AJ115" s="71"/>
      <c r="AK115" s="251"/>
      <c r="AL115" s="26"/>
      <c r="AM115" s="7"/>
      <c r="AN115" s="5"/>
      <c r="AO115" s="7"/>
      <c r="AP115" s="7"/>
      <c r="AQ115" s="7"/>
      <c r="AR115" s="7"/>
      <c r="AS115" s="7"/>
      <c r="AT115" s="25"/>
    </row>
    <row r="116" ht="13.5" thickTop="1"/>
    <row r="117" spans="10:42" ht="12.75">
      <c r="J117" s="109"/>
      <c r="K117" s="228"/>
      <c r="L117" s="228"/>
      <c r="M117" s="348"/>
      <c r="N117" s="109"/>
      <c r="O117" s="110"/>
      <c r="P117" s="109"/>
      <c r="Q117" s="109"/>
      <c r="R117" s="228"/>
      <c r="S117" s="228"/>
      <c r="T117" s="348"/>
      <c r="U117" s="109"/>
      <c r="V117" s="110"/>
      <c r="W117" s="109"/>
      <c r="X117" s="109"/>
      <c r="Y117" s="228"/>
      <c r="Z117" s="348"/>
      <c r="AA117" s="109"/>
      <c r="AB117" s="110"/>
      <c r="AC117" s="109"/>
      <c r="AD117" s="109"/>
      <c r="AE117" s="228"/>
      <c r="AF117" s="348"/>
      <c r="AG117" s="109"/>
      <c r="AH117" s="109"/>
      <c r="AI117" s="109"/>
      <c r="AJ117" s="109"/>
      <c r="AK117" s="253"/>
      <c r="AP117" s="109"/>
    </row>
    <row r="118" spans="6:37" ht="12.75">
      <c r="F118" s="116"/>
      <c r="G118" s="31"/>
      <c r="H118" s="117"/>
      <c r="I118" s="39"/>
      <c r="J118" s="1"/>
      <c r="K118" s="118"/>
      <c r="L118" s="118"/>
      <c r="M118" s="31"/>
      <c r="N118" s="31"/>
      <c r="O118" s="38"/>
      <c r="P118" s="109"/>
      <c r="Q118" s="109"/>
      <c r="R118" s="228"/>
      <c r="S118" s="228"/>
      <c r="T118" s="348"/>
      <c r="U118" s="109"/>
      <c r="V118" s="110"/>
      <c r="W118" s="109"/>
      <c r="X118" s="109"/>
      <c r="Y118" s="228"/>
      <c r="Z118" s="348"/>
      <c r="AA118" s="109"/>
      <c r="AB118" s="110"/>
      <c r="AC118" s="109"/>
      <c r="AD118" s="109"/>
      <c r="AE118" s="228"/>
      <c r="AF118" s="348"/>
      <c r="AG118" s="109"/>
      <c r="AH118" s="109"/>
      <c r="AI118" s="109"/>
      <c r="AJ118" s="109"/>
      <c r="AK118" s="253"/>
    </row>
    <row r="142" spans="1:43" ht="12.75">
      <c r="A142" s="779"/>
      <c r="B142" s="779"/>
      <c r="C142" s="779"/>
      <c r="D142" s="780"/>
      <c r="E142" s="780"/>
      <c r="F142" s="781"/>
      <c r="G142" s="779"/>
      <c r="H142" s="782"/>
      <c r="I142" s="782"/>
      <c r="J142" s="782"/>
      <c r="K142" s="780"/>
      <c r="L142" s="780"/>
      <c r="M142" s="782"/>
      <c r="N142" s="780"/>
      <c r="O142" s="782"/>
      <c r="P142" s="782"/>
      <c r="Q142" s="782"/>
      <c r="R142" s="780"/>
      <c r="S142" s="780"/>
      <c r="T142" s="782"/>
      <c r="U142" s="780"/>
      <c r="V142" s="782"/>
      <c r="W142" s="782"/>
      <c r="X142" s="782"/>
      <c r="Y142" s="780"/>
      <c r="Z142" s="782"/>
      <c r="AA142" s="780"/>
      <c r="AB142" s="782"/>
      <c r="AC142" s="782"/>
      <c r="AD142" s="782"/>
      <c r="AE142" s="780"/>
      <c r="AF142" s="781"/>
      <c r="AG142" s="779"/>
      <c r="AH142" s="779"/>
      <c r="AI142" s="779"/>
      <c r="AJ142" s="829" t="s">
        <v>492</v>
      </c>
      <c r="AK142" s="780"/>
      <c r="AL142" s="781"/>
      <c r="AM142" s="779"/>
      <c r="AN142" s="780"/>
      <c r="AO142" s="779"/>
      <c r="AP142" s="779"/>
      <c r="AQ142" s="779"/>
    </row>
    <row r="143" spans="1:43" ht="12.75">
      <c r="A143" s="3"/>
      <c r="B143" s="3"/>
      <c r="C143" s="3"/>
      <c r="F143" s="118">
        <f aca="true" t="shared" si="0" ref="F143:F149">COUNTIF($D$5:$D$138,G143)</f>
        <v>0</v>
      </c>
      <c r="G143" s="3" t="s">
        <v>126</v>
      </c>
      <c r="I143" s="3"/>
      <c r="J143" s="223"/>
      <c r="M143" s="118">
        <f aca="true" t="shared" si="1" ref="M143:M149">COUNTIF($K$5:$K$138,N143)</f>
        <v>0</v>
      </c>
      <c r="N143" s="3" t="s">
        <v>126</v>
      </c>
      <c r="P143" s="3"/>
      <c r="Q143" s="3"/>
      <c r="T143" s="118">
        <f aca="true" t="shared" si="2" ref="T143:T149">COUNTIF($R$5:$R$138,U143)</f>
        <v>1</v>
      </c>
      <c r="U143" s="3" t="s">
        <v>126</v>
      </c>
      <c r="W143" s="3"/>
      <c r="X143" s="3"/>
      <c r="Z143" s="118">
        <f aca="true" t="shared" si="3" ref="Z143:Z149">COUNTIF($Y$5:$Y$138,AA143)</f>
        <v>1</v>
      </c>
      <c r="AA143" s="3" t="s">
        <v>126</v>
      </c>
      <c r="AC143" s="3"/>
      <c r="AD143" s="3"/>
      <c r="AF143" s="118">
        <f aca="true" t="shared" si="4" ref="AF143:AF149">COUNTIF($AE$5:$AE$138,AG143)</f>
        <v>3</v>
      </c>
      <c r="AG143" s="3" t="s">
        <v>126</v>
      </c>
      <c r="AH143" s="3"/>
      <c r="AI143" s="3"/>
      <c r="AJ143" s="828">
        <f aca="true" t="shared" si="5" ref="AJ143:AJ149">F143+M143+T143+Z143+AF143</f>
        <v>5</v>
      </c>
      <c r="AK143" s="194"/>
      <c r="AL143" s="118">
        <f aca="true" t="shared" si="6" ref="AL143:AL149">COUNTIF($AK$5:$AK$138,AM143)</f>
        <v>0</v>
      </c>
      <c r="AM143" s="3" t="s">
        <v>126</v>
      </c>
      <c r="AO143" s="3"/>
      <c r="AP143" s="3"/>
      <c r="AQ143" s="3"/>
    </row>
    <row r="144" spans="1:43" ht="12.75">
      <c r="A144" s="3"/>
      <c r="B144" s="3"/>
      <c r="C144" s="3"/>
      <c r="F144" s="118">
        <f t="shared" si="0"/>
        <v>0</v>
      </c>
      <c r="G144" s="3" t="s">
        <v>109</v>
      </c>
      <c r="I144" s="3"/>
      <c r="J144" s="223"/>
      <c r="M144" s="118">
        <f t="shared" si="1"/>
        <v>1</v>
      </c>
      <c r="N144" s="3" t="s">
        <v>109</v>
      </c>
      <c r="P144" s="3"/>
      <c r="Q144" s="3"/>
      <c r="T144" s="118">
        <f t="shared" si="2"/>
        <v>4</v>
      </c>
      <c r="U144" s="3" t="s">
        <v>109</v>
      </c>
      <c r="W144" s="3"/>
      <c r="X144" s="3"/>
      <c r="Z144" s="118">
        <f t="shared" si="3"/>
        <v>0</v>
      </c>
      <c r="AA144" s="3" t="s">
        <v>109</v>
      </c>
      <c r="AC144" s="3"/>
      <c r="AD144" s="3"/>
      <c r="AF144" s="118">
        <f t="shared" si="4"/>
        <v>0</v>
      </c>
      <c r="AG144" s="3" t="s">
        <v>109</v>
      </c>
      <c r="AH144" s="3"/>
      <c r="AI144" s="3"/>
      <c r="AJ144" s="828">
        <f t="shared" si="5"/>
        <v>5</v>
      </c>
      <c r="AK144" s="194"/>
      <c r="AL144" s="118">
        <f t="shared" si="6"/>
        <v>0</v>
      </c>
      <c r="AM144" s="3" t="s">
        <v>109</v>
      </c>
      <c r="AO144" s="3"/>
      <c r="AP144" s="3"/>
      <c r="AQ144" s="3"/>
    </row>
    <row r="145" spans="1:43" ht="12.75">
      <c r="A145" s="3"/>
      <c r="B145" s="3"/>
      <c r="C145" s="3"/>
      <c r="F145" s="118">
        <f t="shared" si="0"/>
        <v>3</v>
      </c>
      <c r="G145" s="3" t="s">
        <v>112</v>
      </c>
      <c r="I145" s="3"/>
      <c r="J145" s="223"/>
      <c r="M145" s="118">
        <f t="shared" si="1"/>
        <v>1</v>
      </c>
      <c r="N145" s="3" t="s">
        <v>112</v>
      </c>
      <c r="P145" s="3"/>
      <c r="Q145" s="3"/>
      <c r="T145" s="118">
        <f t="shared" si="2"/>
        <v>0</v>
      </c>
      <c r="U145" s="3" t="s">
        <v>112</v>
      </c>
      <c r="W145" s="3"/>
      <c r="X145" s="3"/>
      <c r="Z145" s="118">
        <f t="shared" si="3"/>
        <v>0</v>
      </c>
      <c r="AA145" s="3" t="s">
        <v>112</v>
      </c>
      <c r="AC145" s="3"/>
      <c r="AD145" s="3"/>
      <c r="AF145" s="118">
        <f t="shared" si="4"/>
        <v>0</v>
      </c>
      <c r="AG145" s="3" t="s">
        <v>112</v>
      </c>
      <c r="AH145" s="3"/>
      <c r="AI145" s="3"/>
      <c r="AJ145" s="828">
        <f t="shared" si="5"/>
        <v>4</v>
      </c>
      <c r="AK145" s="194"/>
      <c r="AL145" s="118">
        <f t="shared" si="6"/>
        <v>0</v>
      </c>
      <c r="AM145" s="3" t="s">
        <v>112</v>
      </c>
      <c r="AO145" s="3"/>
      <c r="AP145" s="3"/>
      <c r="AQ145" s="3"/>
    </row>
    <row r="146" spans="1:43" ht="12.75">
      <c r="A146" s="3"/>
      <c r="B146" s="3"/>
      <c r="C146" s="3"/>
      <c r="F146" s="118">
        <f t="shared" si="0"/>
        <v>0</v>
      </c>
      <c r="G146" s="3" t="s">
        <v>115</v>
      </c>
      <c r="I146" s="3"/>
      <c r="J146" s="223"/>
      <c r="M146" s="118">
        <f t="shared" si="1"/>
        <v>0</v>
      </c>
      <c r="N146" s="3" t="s">
        <v>115</v>
      </c>
      <c r="P146" s="3"/>
      <c r="Q146" s="3"/>
      <c r="T146" s="118">
        <f t="shared" si="2"/>
        <v>4</v>
      </c>
      <c r="U146" s="3" t="s">
        <v>115</v>
      </c>
      <c r="W146" s="3"/>
      <c r="X146" s="3"/>
      <c r="Z146" s="118">
        <f t="shared" si="3"/>
        <v>0</v>
      </c>
      <c r="AA146" s="3" t="s">
        <v>115</v>
      </c>
      <c r="AC146" s="3"/>
      <c r="AD146" s="3"/>
      <c r="AF146" s="118">
        <f t="shared" si="4"/>
        <v>0</v>
      </c>
      <c r="AG146" s="3" t="s">
        <v>115</v>
      </c>
      <c r="AH146" s="3"/>
      <c r="AI146" s="3"/>
      <c r="AJ146" s="828">
        <f t="shared" si="5"/>
        <v>4</v>
      </c>
      <c r="AK146" s="194"/>
      <c r="AL146" s="118">
        <f t="shared" si="6"/>
        <v>0</v>
      </c>
      <c r="AM146" s="3" t="s">
        <v>115</v>
      </c>
      <c r="AO146" s="3"/>
      <c r="AP146" s="3"/>
      <c r="AQ146" s="3"/>
    </row>
    <row r="147" spans="1:43" ht="12.75">
      <c r="A147" s="3"/>
      <c r="B147" s="3"/>
      <c r="C147" s="3"/>
      <c r="F147" s="118">
        <f t="shared" si="0"/>
        <v>1</v>
      </c>
      <c r="G147" s="3" t="s">
        <v>117</v>
      </c>
      <c r="I147" s="3"/>
      <c r="J147" s="223"/>
      <c r="M147" s="118">
        <f t="shared" si="1"/>
        <v>0</v>
      </c>
      <c r="N147" s="3" t="s">
        <v>117</v>
      </c>
      <c r="P147" s="3"/>
      <c r="Q147" s="3"/>
      <c r="T147" s="118">
        <f t="shared" si="2"/>
        <v>0</v>
      </c>
      <c r="U147" s="3" t="s">
        <v>117</v>
      </c>
      <c r="W147" s="3"/>
      <c r="X147" s="3"/>
      <c r="Z147" s="118">
        <f t="shared" si="3"/>
        <v>4</v>
      </c>
      <c r="AA147" s="3" t="s">
        <v>117</v>
      </c>
      <c r="AC147" s="3"/>
      <c r="AD147" s="3"/>
      <c r="AF147" s="118">
        <f t="shared" si="4"/>
        <v>0</v>
      </c>
      <c r="AG147" s="3" t="s">
        <v>117</v>
      </c>
      <c r="AH147" s="3"/>
      <c r="AI147" s="3"/>
      <c r="AJ147" s="828">
        <f t="shared" si="5"/>
        <v>5</v>
      </c>
      <c r="AK147" s="194"/>
      <c r="AL147" s="118">
        <f t="shared" si="6"/>
        <v>0</v>
      </c>
      <c r="AM147" s="3" t="s">
        <v>117</v>
      </c>
      <c r="AO147" s="3"/>
      <c r="AP147" s="3"/>
      <c r="AQ147" s="3"/>
    </row>
    <row r="148" spans="1:43" ht="12.75">
      <c r="A148" s="3"/>
      <c r="B148" s="3"/>
      <c r="C148" s="3"/>
      <c r="F148" s="118">
        <f t="shared" si="0"/>
        <v>2</v>
      </c>
      <c r="G148" s="3" t="s">
        <v>119</v>
      </c>
      <c r="I148" s="3"/>
      <c r="J148" s="223"/>
      <c r="M148" s="118">
        <f t="shared" si="1"/>
        <v>2</v>
      </c>
      <c r="N148" s="3" t="s">
        <v>119</v>
      </c>
      <c r="P148" s="3"/>
      <c r="Q148" s="3"/>
      <c r="T148" s="118">
        <f t="shared" si="2"/>
        <v>3</v>
      </c>
      <c r="U148" s="3" t="s">
        <v>119</v>
      </c>
      <c r="W148" s="3"/>
      <c r="X148" s="3"/>
      <c r="Z148" s="118">
        <f t="shared" si="3"/>
        <v>1</v>
      </c>
      <c r="AA148" s="3" t="s">
        <v>119</v>
      </c>
      <c r="AC148" s="3"/>
      <c r="AD148" s="3"/>
      <c r="AF148" s="118">
        <f t="shared" si="4"/>
        <v>0</v>
      </c>
      <c r="AG148" s="3" t="s">
        <v>119</v>
      </c>
      <c r="AH148" s="3"/>
      <c r="AI148" s="3"/>
      <c r="AJ148" s="828">
        <f t="shared" si="5"/>
        <v>8</v>
      </c>
      <c r="AK148" s="194"/>
      <c r="AL148" s="118">
        <f t="shared" si="6"/>
        <v>5</v>
      </c>
      <c r="AM148" s="3" t="s">
        <v>119</v>
      </c>
      <c r="AO148" s="3"/>
      <c r="AP148" s="3"/>
      <c r="AQ148" s="3"/>
    </row>
    <row r="149" spans="1:43" ht="12.75">
      <c r="A149" s="3"/>
      <c r="B149" s="3"/>
      <c r="C149" s="3"/>
      <c r="F149" s="118">
        <f t="shared" si="0"/>
        <v>2</v>
      </c>
      <c r="G149" s="3" t="s">
        <v>123</v>
      </c>
      <c r="I149" s="3"/>
      <c r="J149" s="223"/>
      <c r="M149" s="118">
        <f t="shared" si="1"/>
        <v>2</v>
      </c>
      <c r="N149" s="3" t="s">
        <v>123</v>
      </c>
      <c r="P149" s="3"/>
      <c r="Q149" s="3"/>
      <c r="T149" s="118">
        <f t="shared" si="2"/>
        <v>1</v>
      </c>
      <c r="U149" s="3" t="s">
        <v>123</v>
      </c>
      <c r="W149" s="3"/>
      <c r="X149" s="3"/>
      <c r="Z149" s="118">
        <f t="shared" si="3"/>
        <v>0</v>
      </c>
      <c r="AA149" s="3" t="s">
        <v>123</v>
      </c>
      <c r="AC149" s="3"/>
      <c r="AD149" s="3"/>
      <c r="AF149" s="118">
        <f t="shared" si="4"/>
        <v>0</v>
      </c>
      <c r="AG149" s="3" t="s">
        <v>123</v>
      </c>
      <c r="AH149" s="3"/>
      <c r="AI149" s="3"/>
      <c r="AJ149" s="828">
        <f t="shared" si="5"/>
        <v>5</v>
      </c>
      <c r="AK149" s="194"/>
      <c r="AL149" s="118">
        <f t="shared" si="6"/>
        <v>3</v>
      </c>
      <c r="AM149" s="3" t="s">
        <v>123</v>
      </c>
      <c r="AO149" s="3"/>
      <c r="AP149" s="3"/>
      <c r="AQ149" s="3"/>
    </row>
    <row r="150" spans="1:43" ht="12.75">
      <c r="A150" s="3"/>
      <c r="B150" s="3"/>
      <c r="C150" s="3"/>
      <c r="F150" s="118"/>
      <c r="G150" s="3"/>
      <c r="I150" s="3"/>
      <c r="J150" s="223"/>
      <c r="M150" s="118"/>
      <c r="N150" s="3"/>
      <c r="P150" s="3"/>
      <c r="Q150" s="3"/>
      <c r="T150" s="118"/>
      <c r="U150" s="3"/>
      <c r="W150" s="3"/>
      <c r="X150" s="3"/>
      <c r="Z150" s="118"/>
      <c r="AA150" s="3"/>
      <c r="AC150" s="3"/>
      <c r="AD150" s="3"/>
      <c r="AF150" s="118"/>
      <c r="AG150" s="3"/>
      <c r="AH150" s="3"/>
      <c r="AI150" s="3"/>
      <c r="AJ150" s="3"/>
      <c r="AK150" s="194"/>
      <c r="AL150" s="118"/>
      <c r="AM150" s="3"/>
      <c r="AO150" s="3"/>
      <c r="AP150" s="3"/>
      <c r="AQ150" s="3"/>
    </row>
    <row r="151" spans="1:43" ht="12.75">
      <c r="A151" s="3"/>
      <c r="B151" s="3"/>
      <c r="C151" s="3"/>
      <c r="F151" s="792">
        <f>SUM(F143:F149)</f>
        <v>8</v>
      </c>
      <c r="G151" s="792" t="s">
        <v>267</v>
      </c>
      <c r="H151" s="792"/>
      <c r="I151" s="793"/>
      <c r="J151" s="792"/>
      <c r="K151" s="793"/>
      <c r="L151" s="793"/>
      <c r="M151" s="792">
        <f>SUM(M143:M149)</f>
        <v>6</v>
      </c>
      <c r="N151" s="792" t="s">
        <v>267</v>
      </c>
      <c r="O151" s="793"/>
      <c r="P151" s="793"/>
      <c r="Q151" s="793"/>
      <c r="R151" s="793"/>
      <c r="S151" s="793"/>
      <c r="T151" s="792">
        <f>SUM(T143:T149)</f>
        <v>13</v>
      </c>
      <c r="U151" s="792" t="s">
        <v>267</v>
      </c>
      <c r="V151" s="793"/>
      <c r="W151" s="793"/>
      <c r="X151" s="793"/>
      <c r="Y151" s="793"/>
      <c r="Z151" s="792">
        <f>SUM(Z143:Z149)</f>
        <v>6</v>
      </c>
      <c r="AA151" s="792" t="s">
        <v>267</v>
      </c>
      <c r="AB151" s="793"/>
      <c r="AC151" s="793"/>
      <c r="AD151" s="793"/>
      <c r="AE151" s="793"/>
      <c r="AF151" s="792">
        <f>SUM(AF143:AF149)</f>
        <v>3</v>
      </c>
      <c r="AG151" s="792" t="s">
        <v>267</v>
      </c>
      <c r="AH151" s="793"/>
      <c r="AI151" s="793"/>
      <c r="AJ151" s="828">
        <f>F151+M151+T151+Z151+AF151</f>
        <v>36</v>
      </c>
      <c r="AK151" s="793"/>
      <c r="AL151" s="792">
        <f>SUM(AL143:AL149)</f>
        <v>8</v>
      </c>
      <c r="AM151" s="792" t="s">
        <v>267</v>
      </c>
      <c r="AO151" s="3"/>
      <c r="AP151" s="118">
        <f>F151+M151+T151+Z151+AF151+AL151</f>
        <v>44</v>
      </c>
      <c r="AQ151" s="118" t="s">
        <v>484</v>
      </c>
    </row>
    <row r="152" spans="1:43" ht="12.75">
      <c r="A152" s="3"/>
      <c r="B152" s="3"/>
      <c r="C152" s="3"/>
      <c r="F152" s="118"/>
      <c r="G152" s="3"/>
      <c r="I152" s="3"/>
      <c r="J152" s="3"/>
      <c r="M152" s="118"/>
      <c r="N152" s="3"/>
      <c r="P152" s="3"/>
      <c r="Q152" s="3"/>
      <c r="T152" s="118"/>
      <c r="U152" s="3"/>
      <c r="W152" s="3"/>
      <c r="X152" s="3"/>
      <c r="Z152" s="118"/>
      <c r="AA152" s="3"/>
      <c r="AC152" s="3"/>
      <c r="AD152" s="3"/>
      <c r="AF152" s="118"/>
      <c r="AG152" s="3"/>
      <c r="AH152" s="3"/>
      <c r="AI152" s="3"/>
      <c r="AJ152" s="3"/>
      <c r="AK152" s="194"/>
      <c r="AL152" s="118"/>
      <c r="AM152" s="3"/>
      <c r="AO152" s="3"/>
      <c r="AP152" s="3"/>
      <c r="AQ152" s="3"/>
    </row>
    <row r="153" spans="1:43" ht="12.75">
      <c r="A153" s="3"/>
      <c r="B153" s="3"/>
      <c r="C153" s="3"/>
      <c r="F153" s="118"/>
      <c r="G153" s="3"/>
      <c r="I153" s="3"/>
      <c r="J153" s="3"/>
      <c r="M153" s="118"/>
      <c r="N153" s="3"/>
      <c r="P153" s="3"/>
      <c r="Q153" s="3"/>
      <c r="T153" s="118"/>
      <c r="U153" s="3"/>
      <c r="W153" s="3"/>
      <c r="X153" s="3"/>
      <c r="Z153" s="118"/>
      <c r="AA153" s="3"/>
      <c r="AC153" s="3"/>
      <c r="AD153" s="3"/>
      <c r="AF153" s="118"/>
      <c r="AG153" s="3"/>
      <c r="AH153" s="3"/>
      <c r="AI153" s="3"/>
      <c r="AJ153" s="3"/>
      <c r="AK153" s="194"/>
      <c r="AL153" s="118"/>
      <c r="AM153" s="3"/>
      <c r="AO153" s="3"/>
      <c r="AP153" s="3"/>
      <c r="AQ153" s="3"/>
    </row>
    <row r="154" spans="1:43" ht="12.75">
      <c r="A154" s="3"/>
      <c r="B154" s="3"/>
      <c r="C154" s="3"/>
      <c r="F154" s="118"/>
      <c r="G154" s="3"/>
      <c r="I154" s="3"/>
      <c r="J154" s="3"/>
      <c r="M154" s="118"/>
      <c r="N154" s="3"/>
      <c r="P154" s="3"/>
      <c r="Q154" s="3"/>
      <c r="T154" s="118"/>
      <c r="U154" s="3"/>
      <c r="W154" s="3"/>
      <c r="X154" s="3"/>
      <c r="Z154" s="118"/>
      <c r="AA154" s="3"/>
      <c r="AC154" s="3"/>
      <c r="AD154" s="3"/>
      <c r="AF154" s="118"/>
      <c r="AG154" s="3"/>
      <c r="AH154" s="3"/>
      <c r="AI154" s="3"/>
      <c r="AJ154" s="3"/>
      <c r="AK154" s="194"/>
      <c r="AL154" s="118"/>
      <c r="AM154" s="3"/>
      <c r="AO154" s="3"/>
      <c r="AP154" s="3"/>
      <c r="AQ154" s="3"/>
    </row>
    <row r="155" spans="1:43" ht="12.75">
      <c r="A155" s="3"/>
      <c r="B155" s="3"/>
      <c r="C155" s="3"/>
      <c r="F155" s="118">
        <f>COUNTIF($F$5:$F$138,"GREY(T)")</f>
        <v>1</v>
      </c>
      <c r="G155" s="118" t="s">
        <v>481</v>
      </c>
      <c r="I155" s="3"/>
      <c r="J155" s="110"/>
      <c r="K155" s="228"/>
      <c r="L155" s="228"/>
      <c r="M155" s="118">
        <f>COUNTIF($M$5:$M$138,N155)</f>
        <v>0</v>
      </c>
      <c r="N155" s="164" t="s">
        <v>127</v>
      </c>
      <c r="O155" s="110"/>
      <c r="P155" s="110"/>
      <c r="Q155" s="110"/>
      <c r="R155" s="228"/>
      <c r="S155" s="228"/>
      <c r="T155" s="118">
        <f>COUNTIF($T$5:$T$138,U155)</f>
        <v>3</v>
      </c>
      <c r="U155" s="164" t="s">
        <v>294</v>
      </c>
      <c r="V155" s="110"/>
      <c r="W155" s="110"/>
      <c r="X155" s="110"/>
      <c r="Y155" s="228"/>
      <c r="Z155" s="118">
        <f>COUNTIF($Z$5:$Z$138,AA155)</f>
        <v>3</v>
      </c>
      <c r="AA155" s="118" t="s">
        <v>478</v>
      </c>
      <c r="AC155" s="3"/>
      <c r="AD155" s="110"/>
      <c r="AE155" s="228"/>
      <c r="AF155" s="118">
        <f>COUNTIF($AF$5:$AF$138,AG155)</f>
        <v>3</v>
      </c>
      <c r="AG155" s="164" t="s">
        <v>289</v>
      </c>
      <c r="AH155" s="110"/>
      <c r="AI155" s="110"/>
      <c r="AJ155" s="110"/>
      <c r="AK155" s="228"/>
      <c r="AL155" s="118">
        <f>COUNTIF($AL$5:$AL$138,AM155)</f>
        <v>2</v>
      </c>
      <c r="AM155" s="3" t="s">
        <v>125</v>
      </c>
      <c r="AO155" s="3"/>
      <c r="AP155" s="3"/>
      <c r="AQ155" s="3"/>
    </row>
    <row r="156" spans="1:43" ht="12.75">
      <c r="A156" s="3"/>
      <c r="B156" s="3"/>
      <c r="C156" s="3"/>
      <c r="F156" s="118">
        <f>COUNTIF($F$5:$F$138,"GREY(P)")</f>
        <v>3</v>
      </c>
      <c r="G156" s="118" t="s">
        <v>482</v>
      </c>
      <c r="I156" s="3"/>
      <c r="J156" s="3"/>
      <c r="M156" s="118">
        <f>COUNTIF($M$5:$M$138,N156)</f>
        <v>4</v>
      </c>
      <c r="N156" s="118" t="s">
        <v>471</v>
      </c>
      <c r="P156" s="3"/>
      <c r="Q156" s="3"/>
      <c r="T156" s="118">
        <f>COUNTIF($T$5:$T$138,U156)</f>
        <v>3</v>
      </c>
      <c r="U156" s="118" t="s">
        <v>295</v>
      </c>
      <c r="W156" s="3"/>
      <c r="X156" s="3"/>
      <c r="Z156" s="118">
        <f>COUNTIF($Z$5:$Z$138,AA156)</f>
        <v>3</v>
      </c>
      <c r="AA156" s="118" t="s">
        <v>479</v>
      </c>
      <c r="AC156" s="3"/>
      <c r="AD156" s="3"/>
      <c r="AF156" s="118"/>
      <c r="AG156" s="3"/>
      <c r="AH156" s="3"/>
      <c r="AI156" s="3"/>
      <c r="AJ156" s="3"/>
      <c r="AK156" s="194"/>
      <c r="AL156" s="118">
        <f>COUNTIF($AL$5:$AL139,AM156)</f>
        <v>4</v>
      </c>
      <c r="AM156" s="3" t="s">
        <v>219</v>
      </c>
      <c r="AO156" s="3"/>
      <c r="AP156" s="3"/>
      <c r="AQ156" s="3"/>
    </row>
    <row r="157" spans="1:43" ht="12.75">
      <c r="A157" s="3"/>
      <c r="B157" s="3"/>
      <c r="C157" s="3"/>
      <c r="F157" s="118">
        <f>COUNTIF($F$5:$F$138,"GREY(T/P)")</f>
        <v>1</v>
      </c>
      <c r="G157" s="118" t="s">
        <v>483</v>
      </c>
      <c r="I157" s="3"/>
      <c r="J157" s="3"/>
      <c r="M157" s="118">
        <f>COUNTIF($M$5:$M$138,N157)</f>
        <v>2</v>
      </c>
      <c r="N157" s="118" t="s">
        <v>472</v>
      </c>
      <c r="P157" s="3"/>
      <c r="Q157" s="3"/>
      <c r="T157" s="118">
        <f>COUNTIF($T$5:$T$138,U157)</f>
        <v>4</v>
      </c>
      <c r="U157" s="118" t="s">
        <v>372</v>
      </c>
      <c r="W157" s="3"/>
      <c r="X157" s="3"/>
      <c r="Z157" s="118"/>
      <c r="AA157" s="3"/>
      <c r="AC157" s="3"/>
      <c r="AD157" s="3"/>
      <c r="AF157" s="118"/>
      <c r="AG157" s="3"/>
      <c r="AH157" s="3"/>
      <c r="AI157" s="3"/>
      <c r="AJ157" s="3"/>
      <c r="AK157" s="194"/>
      <c r="AL157" s="118">
        <f>COUNTIF($AL$5:$AL139,AM157)</f>
        <v>2</v>
      </c>
      <c r="AM157" s="3" t="s">
        <v>298</v>
      </c>
      <c r="AO157" s="3"/>
      <c r="AP157" s="3"/>
      <c r="AQ157" s="3"/>
    </row>
    <row r="158" spans="1:43" ht="12.75">
      <c r="A158" s="3"/>
      <c r="B158" s="3"/>
      <c r="C158" s="3"/>
      <c r="F158" s="118">
        <f>COUNTIF($F$5:$F$138,"SCOT")</f>
        <v>3</v>
      </c>
      <c r="G158" s="118" t="s">
        <v>124</v>
      </c>
      <c r="I158" s="3"/>
      <c r="J158" s="3"/>
      <c r="M158" s="118"/>
      <c r="N158" s="118"/>
      <c r="P158" s="3"/>
      <c r="Q158" s="3"/>
      <c r="T158" s="118">
        <f>COUNTIF($T$5:$T$138,U158)</f>
        <v>3</v>
      </c>
      <c r="U158" s="118" t="s">
        <v>371</v>
      </c>
      <c r="W158" s="3"/>
      <c r="X158" s="3"/>
      <c r="Z158" s="118"/>
      <c r="AA158" s="3"/>
      <c r="AC158" s="3"/>
      <c r="AD158" s="3"/>
      <c r="AF158" s="118"/>
      <c r="AG158" s="3"/>
      <c r="AH158" s="3"/>
      <c r="AI158" s="3"/>
      <c r="AJ158" s="3"/>
      <c r="AK158" s="194"/>
      <c r="AL158" s="118"/>
      <c r="AM158" s="3"/>
      <c r="AO158" s="3"/>
      <c r="AP158" s="3"/>
      <c r="AQ158" s="3"/>
    </row>
    <row r="159" spans="1:43" ht="12.75">
      <c r="A159" s="3"/>
      <c r="B159" s="3"/>
      <c r="C159" s="3"/>
      <c r="F159" s="118"/>
      <c r="G159" s="3"/>
      <c r="I159" s="3"/>
      <c r="J159" s="3"/>
      <c r="M159" s="118"/>
      <c r="N159" s="3"/>
      <c r="P159" s="3"/>
      <c r="Q159" s="3"/>
      <c r="T159" s="118">
        <f>COUNTIF($T$5:$T$138,U159)</f>
        <v>0</v>
      </c>
      <c r="U159" s="1679" t="s">
        <v>596</v>
      </c>
      <c r="W159" s="3"/>
      <c r="X159" s="3"/>
      <c r="Z159" s="118"/>
      <c r="AA159" s="3"/>
      <c r="AC159" s="3"/>
      <c r="AD159" s="3"/>
      <c r="AF159" s="118"/>
      <c r="AG159" s="3"/>
      <c r="AH159" s="3"/>
      <c r="AI159" s="3"/>
      <c r="AJ159" s="3"/>
      <c r="AK159" s="194"/>
      <c r="AL159" s="1338"/>
      <c r="AM159" s="121"/>
      <c r="AO159" s="3"/>
      <c r="AP159" s="3"/>
      <c r="AQ159" s="3"/>
    </row>
    <row r="160" spans="1:43" ht="12.75">
      <c r="A160" s="3"/>
      <c r="B160" s="3"/>
      <c r="C160" s="3"/>
      <c r="F160" s="118"/>
      <c r="G160" s="3"/>
      <c r="I160" s="3"/>
      <c r="J160" s="3"/>
      <c r="M160" s="118"/>
      <c r="N160" s="3"/>
      <c r="P160" s="3"/>
      <c r="Q160" s="3"/>
      <c r="T160" s="118"/>
      <c r="U160" s="118"/>
      <c r="W160" s="3"/>
      <c r="X160" s="3"/>
      <c r="Z160" s="118"/>
      <c r="AA160" s="3"/>
      <c r="AC160" s="3"/>
      <c r="AD160" s="3"/>
      <c r="AF160" s="118"/>
      <c r="AG160" s="3"/>
      <c r="AH160" s="3"/>
      <c r="AI160" s="3"/>
      <c r="AJ160" s="3"/>
      <c r="AK160" s="194"/>
      <c r="AL160" s="1338"/>
      <c r="AM160" s="121"/>
      <c r="AO160" s="3"/>
      <c r="AP160" s="3"/>
      <c r="AQ160" s="3"/>
    </row>
    <row r="161" spans="1:43" ht="12.75">
      <c r="A161" s="118"/>
      <c r="B161" s="118"/>
      <c r="C161" s="118"/>
      <c r="D161" s="229"/>
      <c r="E161" s="229"/>
      <c r="F161" s="792">
        <f>SUM(F155:F158)</f>
        <v>8</v>
      </c>
      <c r="G161" s="792" t="s">
        <v>267</v>
      </c>
      <c r="H161" s="792"/>
      <c r="I161" s="792"/>
      <c r="J161" s="792"/>
      <c r="K161" s="792"/>
      <c r="L161" s="792"/>
      <c r="M161" s="792">
        <f>SUM(M155:M158)</f>
        <v>6</v>
      </c>
      <c r="N161" s="792" t="s">
        <v>267</v>
      </c>
      <c r="O161" s="792"/>
      <c r="P161" s="792"/>
      <c r="Q161" s="792"/>
      <c r="R161" s="792"/>
      <c r="S161" s="792"/>
      <c r="T161" s="792">
        <f>SUM(T155:T159)</f>
        <v>13</v>
      </c>
      <c r="U161" s="792" t="s">
        <v>267</v>
      </c>
      <c r="V161" s="792"/>
      <c r="W161" s="792"/>
      <c r="X161" s="792"/>
      <c r="Y161" s="792"/>
      <c r="Z161" s="792">
        <f>SUM(Z155:Z158)</f>
        <v>6</v>
      </c>
      <c r="AA161" s="792" t="s">
        <v>267</v>
      </c>
      <c r="AB161" s="792"/>
      <c r="AC161" s="792"/>
      <c r="AD161" s="792"/>
      <c r="AE161" s="792"/>
      <c r="AF161" s="792">
        <f>SUM(AF155:AF158)</f>
        <v>3</v>
      </c>
      <c r="AG161" s="792" t="s">
        <v>267</v>
      </c>
      <c r="AH161" s="792"/>
      <c r="AI161" s="792"/>
      <c r="AJ161" s="792"/>
      <c r="AK161" s="792"/>
      <c r="AL161" s="792">
        <f>SUM(AL155:AL158)</f>
        <v>8</v>
      </c>
      <c r="AM161" s="792" t="s">
        <v>267</v>
      </c>
      <c r="AN161" s="118"/>
      <c r="AO161" s="118"/>
      <c r="AP161" s="118"/>
      <c r="AQ161" s="118"/>
    </row>
    <row r="162" spans="1:43" ht="12.75">
      <c r="A162" s="3"/>
      <c r="B162" s="3"/>
      <c r="C162" s="3"/>
      <c r="F162" s="118"/>
      <c r="G162" s="3"/>
      <c r="I162" s="3"/>
      <c r="J162" s="3"/>
      <c r="M162" s="118"/>
      <c r="N162" s="3"/>
      <c r="P162" s="3"/>
      <c r="Q162" s="3"/>
      <c r="T162" s="118"/>
      <c r="U162" s="3"/>
      <c r="W162" s="3"/>
      <c r="X162" s="3"/>
      <c r="Z162" s="118"/>
      <c r="AA162" s="3"/>
      <c r="AC162" s="3"/>
      <c r="AD162" s="3"/>
      <c r="AF162" s="118"/>
      <c r="AG162" s="3"/>
      <c r="AH162" s="3"/>
      <c r="AI162" s="3"/>
      <c r="AJ162" s="3"/>
      <c r="AK162" s="194"/>
      <c r="AL162" s="1338"/>
      <c r="AM162" s="121"/>
      <c r="AO162" s="3"/>
      <c r="AP162" s="3"/>
      <c r="AQ162" s="3"/>
    </row>
    <row r="163" spans="1:43" ht="12.75">
      <c r="A163" s="118"/>
      <c r="B163" s="118"/>
      <c r="C163" s="118"/>
      <c r="D163" s="229"/>
      <c r="E163" s="229"/>
      <c r="F163" s="794">
        <f>SUM($F$151-$F$173)</f>
        <v>7</v>
      </c>
      <c r="G163" s="794" t="s">
        <v>241</v>
      </c>
      <c r="H163" s="794"/>
      <c r="I163" s="794"/>
      <c r="J163" s="794"/>
      <c r="K163" s="794"/>
      <c r="L163" s="794"/>
      <c r="M163" s="794">
        <f>SUM($M$151-$M$173)</f>
        <v>6</v>
      </c>
      <c r="N163" s="794"/>
      <c r="O163" s="794"/>
      <c r="P163" s="794"/>
      <c r="Q163" s="794"/>
      <c r="R163" s="794"/>
      <c r="S163" s="794"/>
      <c r="T163" s="794">
        <f>SUM($T$151-$T$173)</f>
        <v>13</v>
      </c>
      <c r="U163" s="794" t="s">
        <v>485</v>
      </c>
      <c r="V163" s="794"/>
      <c r="W163" s="794"/>
      <c r="X163" s="794"/>
      <c r="Y163" s="794"/>
      <c r="Z163" s="794"/>
      <c r="AA163" s="794"/>
      <c r="AB163" s="794"/>
      <c r="AC163" s="794"/>
      <c r="AD163" s="794"/>
      <c r="AE163" s="794"/>
      <c r="AF163" s="794"/>
      <c r="AG163" s="794"/>
      <c r="AH163" s="794"/>
      <c r="AI163" s="794"/>
      <c r="AJ163" s="794"/>
      <c r="AK163" s="794"/>
      <c r="AL163" s="794"/>
      <c r="AM163" s="794"/>
      <c r="AO163" s="3"/>
      <c r="AP163" s="3"/>
      <c r="AQ163" s="3"/>
    </row>
    <row r="164" spans="1:43" ht="13.5" thickBot="1">
      <c r="A164" s="118"/>
      <c r="B164" s="118"/>
      <c r="C164" s="118"/>
      <c r="D164" s="229"/>
      <c r="E164" s="229"/>
      <c r="F164" s="118"/>
      <c r="G164" s="118"/>
      <c r="H164" s="118"/>
      <c r="I164" s="118"/>
      <c r="J164" s="118"/>
      <c r="K164" s="229"/>
      <c r="L164" s="229"/>
      <c r="M164" s="118"/>
      <c r="N164" s="118"/>
      <c r="O164" s="118"/>
      <c r="P164" s="118"/>
      <c r="Q164" s="118"/>
      <c r="R164" s="229"/>
      <c r="S164" s="229"/>
      <c r="T164" s="118"/>
      <c r="U164" s="118"/>
      <c r="V164" s="118"/>
      <c r="W164" s="118"/>
      <c r="X164" s="118"/>
      <c r="Y164" s="229"/>
      <c r="Z164" s="118"/>
      <c r="AA164" s="118"/>
      <c r="AB164" s="118"/>
      <c r="AC164" s="118"/>
      <c r="AD164" s="118"/>
      <c r="AE164" s="229"/>
      <c r="AF164" s="118"/>
      <c r="AG164" s="118"/>
      <c r="AH164" s="118"/>
      <c r="AI164" s="118"/>
      <c r="AJ164" s="829" t="s">
        <v>492</v>
      </c>
      <c r="AK164" s="229"/>
      <c r="AL164" s="118"/>
      <c r="AM164" s="118"/>
      <c r="AO164" s="3"/>
      <c r="AP164" s="118"/>
      <c r="AQ164" s="118"/>
    </row>
    <row r="165" spans="1:43" ht="12.75">
      <c r="A165" s="118"/>
      <c r="B165" s="118"/>
      <c r="C165" s="118"/>
      <c r="D165" s="229"/>
      <c r="E165" s="229"/>
      <c r="F165" s="118">
        <f>COUNTIF($E$5:$E$138,"Mon(night)")</f>
        <v>0</v>
      </c>
      <c r="G165" s="3" t="s">
        <v>126</v>
      </c>
      <c r="H165" s="118"/>
      <c r="I165" s="118"/>
      <c r="J165" s="118"/>
      <c r="K165" s="229"/>
      <c r="L165" s="229"/>
      <c r="M165" s="118"/>
      <c r="N165" s="3" t="s">
        <v>126</v>
      </c>
      <c r="O165" s="118"/>
      <c r="P165" s="118"/>
      <c r="Q165" s="118"/>
      <c r="R165" s="229"/>
      <c r="S165" s="229"/>
      <c r="T165" s="787">
        <f>COUNTIF($S$5:$S$139,"Mon(night)")</f>
        <v>0</v>
      </c>
      <c r="U165" s="6" t="s">
        <v>126</v>
      </c>
      <c r="V165" s="31"/>
      <c r="W165" s="31"/>
      <c r="X165" s="31"/>
      <c r="Y165" s="805"/>
      <c r="Z165" s="806">
        <f>COUNTIF($S$5:$S$138,"Mon(sand)")</f>
        <v>0</v>
      </c>
      <c r="AA165" s="221" t="s">
        <v>126</v>
      </c>
      <c r="AB165" s="806"/>
      <c r="AC165" s="806"/>
      <c r="AD165" s="806"/>
      <c r="AE165" s="805"/>
      <c r="AF165" s="806">
        <f>T143-T165</f>
        <v>1</v>
      </c>
      <c r="AG165" s="221" t="s">
        <v>126</v>
      </c>
      <c r="AH165" s="806"/>
      <c r="AI165" s="806"/>
      <c r="AJ165" s="828">
        <f aca="true" t="shared" si="7" ref="AJ165:AJ171">F165+T165</f>
        <v>0</v>
      </c>
      <c r="AK165" s="229"/>
      <c r="AL165" s="118"/>
      <c r="AM165" s="3" t="s">
        <v>126</v>
      </c>
      <c r="AO165" s="3"/>
      <c r="AP165" s="3"/>
      <c r="AQ165" s="3"/>
    </row>
    <row r="166" spans="1:43" s="1" customFormat="1" ht="12.75">
      <c r="A166" s="118"/>
      <c r="B166" s="118"/>
      <c r="C166" s="118"/>
      <c r="D166" s="229"/>
      <c r="E166" s="229"/>
      <c r="F166" s="118">
        <f>COUNTIF($E$5:$E$138,"Tue(night)")</f>
        <v>0</v>
      </c>
      <c r="G166" s="118" t="s">
        <v>109</v>
      </c>
      <c r="H166" s="118"/>
      <c r="I166" s="118"/>
      <c r="J166" s="118"/>
      <c r="K166" s="229"/>
      <c r="L166" s="229"/>
      <c r="M166" s="118"/>
      <c r="N166" s="118" t="s">
        <v>109</v>
      </c>
      <c r="O166" s="118"/>
      <c r="P166" s="118"/>
      <c r="Q166" s="118"/>
      <c r="R166" s="229"/>
      <c r="S166" s="229"/>
      <c r="T166" s="787">
        <f>COUNTIF($S$5:$S$138,"Tue(night)")</f>
        <v>0</v>
      </c>
      <c r="U166" s="31" t="s">
        <v>109</v>
      </c>
      <c r="V166" s="31"/>
      <c r="W166" s="31"/>
      <c r="X166" s="31"/>
      <c r="Y166" s="129"/>
      <c r="Z166" s="31">
        <f>COUNTIF($S$5:$S$138,"Tue(sand)")</f>
        <v>0</v>
      </c>
      <c r="AA166" s="31" t="s">
        <v>109</v>
      </c>
      <c r="AB166" s="31"/>
      <c r="AC166" s="31"/>
      <c r="AD166" s="31"/>
      <c r="AE166" s="129"/>
      <c r="AF166" s="31">
        <f aca="true" t="shared" si="8" ref="AF166:AF171">T144-T166</f>
        <v>4</v>
      </c>
      <c r="AG166" s="31" t="s">
        <v>109</v>
      </c>
      <c r="AH166" s="31"/>
      <c r="AI166" s="31"/>
      <c r="AJ166" s="828">
        <f t="shared" si="7"/>
        <v>0</v>
      </c>
      <c r="AK166" s="229"/>
      <c r="AL166" s="118"/>
      <c r="AM166" s="118" t="s">
        <v>109</v>
      </c>
      <c r="AN166" s="118"/>
      <c r="AO166" s="118"/>
      <c r="AP166" s="118"/>
      <c r="AQ166" s="118"/>
    </row>
    <row r="167" spans="1:43" ht="12.75">
      <c r="A167" s="118"/>
      <c r="B167" s="118"/>
      <c r="C167" s="118"/>
      <c r="D167" s="229"/>
      <c r="E167" s="229"/>
      <c r="F167" s="118">
        <f>COUNTIF($E$5:$E$138,"Wed(night)")</f>
        <v>0</v>
      </c>
      <c r="G167" s="3" t="s">
        <v>112</v>
      </c>
      <c r="H167" s="118"/>
      <c r="I167" s="118"/>
      <c r="J167" s="118"/>
      <c r="K167" s="229"/>
      <c r="L167" s="229"/>
      <c r="M167" s="118"/>
      <c r="N167" s="3" t="s">
        <v>112</v>
      </c>
      <c r="O167" s="118"/>
      <c r="P167" s="118"/>
      <c r="Q167" s="118"/>
      <c r="R167" s="229"/>
      <c r="S167" s="229"/>
      <c r="T167" s="787">
        <f>COUNTIF($S$5:$S$138,"Wed(night)")</f>
        <v>0</v>
      </c>
      <c r="U167" s="6" t="s">
        <v>112</v>
      </c>
      <c r="V167" s="31"/>
      <c r="W167" s="31"/>
      <c r="X167" s="31"/>
      <c r="Y167" s="129"/>
      <c r="Z167" s="31">
        <f>COUNTIF($S$5:$S$138,"Wed(sand)")</f>
        <v>0</v>
      </c>
      <c r="AA167" s="6" t="s">
        <v>112</v>
      </c>
      <c r="AB167" s="31"/>
      <c r="AC167" s="31"/>
      <c r="AD167" s="31"/>
      <c r="AE167" s="129"/>
      <c r="AF167" s="31">
        <f t="shared" si="8"/>
        <v>0</v>
      </c>
      <c r="AG167" s="6" t="s">
        <v>112</v>
      </c>
      <c r="AH167" s="31"/>
      <c r="AI167" s="31"/>
      <c r="AJ167" s="828">
        <f t="shared" si="7"/>
        <v>0</v>
      </c>
      <c r="AK167" s="229"/>
      <c r="AL167" s="118"/>
      <c r="AM167" s="3" t="s">
        <v>112</v>
      </c>
      <c r="AO167" s="3"/>
      <c r="AP167" s="3"/>
      <c r="AQ167" s="3"/>
    </row>
    <row r="168" spans="1:43" ht="12.75">
      <c r="A168" s="118"/>
      <c r="B168" s="118"/>
      <c r="C168" s="118"/>
      <c r="D168" s="229"/>
      <c r="E168" s="229"/>
      <c r="F168" s="118">
        <f>COUNTIF($E$5:$E$138,"Thu(night)")</f>
        <v>0</v>
      </c>
      <c r="G168" s="3" t="s">
        <v>115</v>
      </c>
      <c r="H168" s="118"/>
      <c r="I168" s="118"/>
      <c r="J168" s="118"/>
      <c r="K168" s="229"/>
      <c r="L168" s="229"/>
      <c r="M168" s="118"/>
      <c r="N168" s="3" t="s">
        <v>115</v>
      </c>
      <c r="O168" s="118"/>
      <c r="P168" s="118"/>
      <c r="Q168" s="118"/>
      <c r="R168" s="229"/>
      <c r="S168" s="229"/>
      <c r="T168" s="787">
        <f>COUNTIF($S$5:$S$138,"Thu(night)")</f>
        <v>0</v>
      </c>
      <c r="U168" s="6" t="s">
        <v>115</v>
      </c>
      <c r="V168" s="31"/>
      <c r="W168" s="31"/>
      <c r="X168" s="31"/>
      <c r="Y168" s="129"/>
      <c r="Z168" s="31">
        <f>COUNTIF($S$5:$S$138,"Thu(sand)")</f>
        <v>0</v>
      </c>
      <c r="AA168" s="6" t="s">
        <v>115</v>
      </c>
      <c r="AB168" s="31"/>
      <c r="AC168" s="31"/>
      <c r="AD168" s="31"/>
      <c r="AE168" s="129"/>
      <c r="AF168" s="31">
        <f t="shared" si="8"/>
        <v>4</v>
      </c>
      <c r="AG168" s="6" t="s">
        <v>115</v>
      </c>
      <c r="AH168" s="31"/>
      <c r="AI168" s="31"/>
      <c r="AJ168" s="828">
        <f t="shared" si="7"/>
        <v>0</v>
      </c>
      <c r="AK168" s="229"/>
      <c r="AL168" s="118"/>
      <c r="AM168" s="3" t="s">
        <v>115</v>
      </c>
      <c r="AO168" s="3"/>
      <c r="AP168" s="3"/>
      <c r="AQ168" s="3"/>
    </row>
    <row r="169" spans="1:43" ht="12.75">
      <c r="A169" s="118"/>
      <c r="B169" s="118"/>
      <c r="C169" s="118"/>
      <c r="D169" s="229"/>
      <c r="E169" s="229"/>
      <c r="F169" s="118">
        <f>COUNTIF($E$5:$E$138,"Fri(night)")</f>
        <v>1</v>
      </c>
      <c r="G169" s="3" t="s">
        <v>117</v>
      </c>
      <c r="H169" s="118"/>
      <c r="I169" s="118"/>
      <c r="J169" s="118"/>
      <c r="K169" s="229"/>
      <c r="L169" s="229"/>
      <c r="M169" s="118"/>
      <c r="N169" s="3" t="s">
        <v>117</v>
      </c>
      <c r="O169" s="118"/>
      <c r="P169" s="118"/>
      <c r="Q169" s="118"/>
      <c r="R169" s="229"/>
      <c r="S169" s="229"/>
      <c r="T169" s="787">
        <f>COUNTIF($S$5:$S$138,"Fri(night)")</f>
        <v>0</v>
      </c>
      <c r="U169" s="6" t="s">
        <v>117</v>
      </c>
      <c r="V169" s="31"/>
      <c r="W169" s="31"/>
      <c r="X169" s="31"/>
      <c r="Y169" s="129"/>
      <c r="Z169" s="31">
        <f>COUNTIF($S$5:$S$138,"Fri(sand)")</f>
        <v>0</v>
      </c>
      <c r="AA169" s="6" t="s">
        <v>117</v>
      </c>
      <c r="AB169" s="31"/>
      <c r="AC169" s="31"/>
      <c r="AD169" s="31"/>
      <c r="AE169" s="129"/>
      <c r="AF169" s="31">
        <f t="shared" si="8"/>
        <v>0</v>
      </c>
      <c r="AG169" s="6" t="s">
        <v>117</v>
      </c>
      <c r="AH169" s="31"/>
      <c r="AI169" s="31"/>
      <c r="AJ169" s="828">
        <f t="shared" si="7"/>
        <v>1</v>
      </c>
      <c r="AK169" s="229"/>
      <c r="AL169" s="118"/>
      <c r="AM169" s="3" t="s">
        <v>117</v>
      </c>
      <c r="AO169" s="3"/>
      <c r="AP169" s="3"/>
      <c r="AQ169" s="3"/>
    </row>
    <row r="170" spans="1:43" ht="12.75">
      <c r="A170" s="118"/>
      <c r="B170" s="118"/>
      <c r="C170" s="118"/>
      <c r="D170" s="229"/>
      <c r="E170" s="229"/>
      <c r="F170" s="118">
        <f>COUNTIF($E$5:$E$138,"Sat(night)")</f>
        <v>0</v>
      </c>
      <c r="G170" s="3" t="s">
        <v>119</v>
      </c>
      <c r="H170" s="118"/>
      <c r="I170" s="118"/>
      <c r="J170" s="118"/>
      <c r="K170" s="229"/>
      <c r="L170" s="229"/>
      <c r="M170" s="118"/>
      <c r="N170" s="3" t="s">
        <v>119</v>
      </c>
      <c r="O170" s="118"/>
      <c r="P170" s="118"/>
      <c r="Q170" s="118"/>
      <c r="R170" s="229"/>
      <c r="S170" s="229"/>
      <c r="T170" s="787">
        <f>COUNTIF($S$5:$S$138,"Sat(night)")</f>
        <v>0</v>
      </c>
      <c r="U170" s="6" t="s">
        <v>119</v>
      </c>
      <c r="V170" s="31"/>
      <c r="W170" s="31"/>
      <c r="X170" s="31"/>
      <c r="Y170" s="129"/>
      <c r="Z170" s="31">
        <f>COUNTIF($S$5:$S$138,"Sat(sand)")</f>
        <v>0</v>
      </c>
      <c r="AA170" s="6" t="s">
        <v>119</v>
      </c>
      <c r="AB170" s="31"/>
      <c r="AC170" s="31"/>
      <c r="AD170" s="31"/>
      <c r="AE170" s="129"/>
      <c r="AF170" s="31">
        <f t="shared" si="8"/>
        <v>3</v>
      </c>
      <c r="AG170" s="6" t="s">
        <v>119</v>
      </c>
      <c r="AH170" s="31"/>
      <c r="AI170" s="31"/>
      <c r="AJ170" s="828">
        <f t="shared" si="7"/>
        <v>0</v>
      </c>
      <c r="AK170" s="229"/>
      <c r="AL170" s="118"/>
      <c r="AM170" s="3" t="s">
        <v>119</v>
      </c>
      <c r="AO170" s="3"/>
      <c r="AP170" s="3"/>
      <c r="AQ170" s="3"/>
    </row>
    <row r="171" spans="1:43" ht="12.75">
      <c r="A171" s="118"/>
      <c r="B171" s="118"/>
      <c r="C171" s="118"/>
      <c r="D171" s="229"/>
      <c r="E171" s="229"/>
      <c r="F171" s="118">
        <f>COUNTIF($E$5:$E$138,"Sun(night)")</f>
        <v>0</v>
      </c>
      <c r="G171" s="3" t="s">
        <v>123</v>
      </c>
      <c r="H171" s="118"/>
      <c r="I171" s="118"/>
      <c r="J171" s="118"/>
      <c r="K171" s="229"/>
      <c r="L171" s="229"/>
      <c r="M171" s="118"/>
      <c r="N171" s="3" t="s">
        <v>123</v>
      </c>
      <c r="O171" s="118"/>
      <c r="P171" s="118"/>
      <c r="Q171" s="118"/>
      <c r="R171" s="229"/>
      <c r="S171" s="229"/>
      <c r="T171" s="787">
        <f>COUNTIF($S$5:$S$138,"Sun(night)")</f>
        <v>0</v>
      </c>
      <c r="U171" s="6" t="s">
        <v>123</v>
      </c>
      <c r="V171" s="31"/>
      <c r="W171" s="31"/>
      <c r="X171" s="31"/>
      <c r="Y171" s="129"/>
      <c r="Z171" s="31">
        <f>COUNTIF($S$5:$S$138,"Sun(sand)")</f>
        <v>0</v>
      </c>
      <c r="AA171" s="6" t="s">
        <v>123</v>
      </c>
      <c r="AB171" s="31"/>
      <c r="AC171" s="31"/>
      <c r="AD171" s="31"/>
      <c r="AE171" s="129"/>
      <c r="AF171" s="31">
        <f t="shared" si="8"/>
        <v>1</v>
      </c>
      <c r="AG171" s="6" t="s">
        <v>123</v>
      </c>
      <c r="AH171" s="31"/>
      <c r="AI171" s="31"/>
      <c r="AJ171" s="828">
        <f t="shared" si="7"/>
        <v>0</v>
      </c>
      <c r="AK171" s="229"/>
      <c r="AL171" s="118"/>
      <c r="AM171" s="3" t="s">
        <v>123</v>
      </c>
      <c r="AO171" s="3"/>
      <c r="AP171" s="3"/>
      <c r="AQ171" s="3"/>
    </row>
    <row r="172" spans="1:43" ht="12.75">
      <c r="A172" s="118"/>
      <c r="B172" s="118"/>
      <c r="C172" s="118"/>
      <c r="D172" s="229"/>
      <c r="E172" s="229"/>
      <c r="F172" s="118"/>
      <c r="G172" s="118"/>
      <c r="H172" s="118"/>
      <c r="I172" s="118"/>
      <c r="J172" s="118"/>
      <c r="K172" s="229"/>
      <c r="L172" s="229"/>
      <c r="M172" s="118"/>
      <c r="N172" s="118"/>
      <c r="O172" s="118"/>
      <c r="P172" s="118"/>
      <c r="Q172" s="118"/>
      <c r="R172" s="229"/>
      <c r="S172" s="229"/>
      <c r="T172" s="787"/>
      <c r="U172" s="31"/>
      <c r="V172" s="31"/>
      <c r="W172" s="31"/>
      <c r="X172" s="31"/>
      <c r="Y172" s="129"/>
      <c r="Z172" s="31"/>
      <c r="AA172" s="31"/>
      <c r="AB172" s="31"/>
      <c r="AC172" s="31"/>
      <c r="AD172" s="31"/>
      <c r="AE172" s="129"/>
      <c r="AF172" s="31"/>
      <c r="AG172" s="31"/>
      <c r="AH172" s="31"/>
      <c r="AI172" s="31"/>
      <c r="AJ172" s="155"/>
      <c r="AK172" s="229"/>
      <c r="AL172" s="118"/>
      <c r="AM172" s="118"/>
      <c r="AO172" s="3"/>
      <c r="AP172" s="3"/>
      <c r="AQ172" s="3"/>
    </row>
    <row r="173" spans="1:43" ht="12.75">
      <c r="A173" s="3"/>
      <c r="B173" s="3"/>
      <c r="C173" s="3"/>
      <c r="F173" s="795">
        <f>COUNTIF($F$5:$F$132,"(night)")</f>
        <v>1</v>
      </c>
      <c r="G173" s="795" t="s">
        <v>242</v>
      </c>
      <c r="H173" s="795"/>
      <c r="I173" s="795"/>
      <c r="J173" s="795"/>
      <c r="K173" s="795"/>
      <c r="L173" s="795"/>
      <c r="M173" s="795">
        <f>COUNTIF($F$5:$F$132,N173)</f>
        <v>0</v>
      </c>
      <c r="N173" s="795"/>
      <c r="O173" s="795"/>
      <c r="P173" s="795"/>
      <c r="Q173" s="795"/>
      <c r="R173" s="795"/>
      <c r="S173" s="795"/>
      <c r="T173" s="807">
        <f>COUNTIF($T$5:$T$132,U173)</f>
        <v>0</v>
      </c>
      <c r="U173" s="808" t="s">
        <v>242</v>
      </c>
      <c r="V173" s="809"/>
      <c r="W173" s="809"/>
      <c r="X173" s="809"/>
      <c r="Y173" s="809"/>
      <c r="Z173" s="808">
        <f>Z165+Z166+Z167+Z168+Z169+Z170+Z171</f>
        <v>0</v>
      </c>
      <c r="AA173" s="808" t="s">
        <v>488</v>
      </c>
      <c r="AB173" s="809"/>
      <c r="AC173" s="809"/>
      <c r="AD173" s="809"/>
      <c r="AE173" s="809"/>
      <c r="AF173" s="808">
        <f>AF165+AF166+AF167+AF168+AF169+AF170+AF171</f>
        <v>13</v>
      </c>
      <c r="AG173" s="808" t="s">
        <v>489</v>
      </c>
      <c r="AH173" s="809"/>
      <c r="AI173" s="809"/>
      <c r="AJ173" s="828">
        <f>SUM(AJ165:AJ171)</f>
        <v>1</v>
      </c>
      <c r="AK173" s="796"/>
      <c r="AL173" s="795"/>
      <c r="AM173" s="796"/>
      <c r="AO173" s="3"/>
      <c r="AP173" s="3"/>
      <c r="AQ173" s="3"/>
    </row>
    <row r="174" spans="1:43" ht="12.75">
      <c r="A174" s="3"/>
      <c r="B174" s="3"/>
      <c r="C174" s="3"/>
      <c r="F174" s="118"/>
      <c r="G174" s="3"/>
      <c r="I174" s="3"/>
      <c r="J174" s="3"/>
      <c r="M174" s="118"/>
      <c r="N174" s="3"/>
      <c r="P174" s="3"/>
      <c r="Q174" s="3"/>
      <c r="T174" s="787"/>
      <c r="U174" s="6"/>
      <c r="V174" s="6"/>
      <c r="W174" s="6"/>
      <c r="X174" s="6"/>
      <c r="Y174" s="126"/>
      <c r="Z174" s="31"/>
      <c r="AA174" s="6"/>
      <c r="AB174" s="6"/>
      <c r="AC174" s="6"/>
      <c r="AD174" s="6"/>
      <c r="AE174" s="126"/>
      <c r="AF174" s="31"/>
      <c r="AG174" s="6"/>
      <c r="AH174" s="6"/>
      <c r="AI174" s="6"/>
      <c r="AJ174" s="50"/>
      <c r="AK174" s="194"/>
      <c r="AL174" s="118"/>
      <c r="AM174" s="3"/>
      <c r="AO174" s="3"/>
      <c r="AP174" s="3"/>
      <c r="AQ174" s="3"/>
    </row>
    <row r="175" spans="1:43" ht="13.5" thickBot="1">
      <c r="A175" s="3"/>
      <c r="B175" s="3"/>
      <c r="C175" s="3"/>
      <c r="F175" s="792">
        <f>SUM(F163:F171)</f>
        <v>8</v>
      </c>
      <c r="G175" s="792" t="s">
        <v>267</v>
      </c>
      <c r="H175" s="792"/>
      <c r="I175" s="792"/>
      <c r="J175" s="792"/>
      <c r="K175" s="792"/>
      <c r="L175" s="792"/>
      <c r="M175" s="792">
        <f>SUM(M163:M171)</f>
        <v>6</v>
      </c>
      <c r="N175" s="792" t="s">
        <v>267</v>
      </c>
      <c r="O175" s="792"/>
      <c r="P175" s="792"/>
      <c r="Q175" s="792"/>
      <c r="R175" s="792"/>
      <c r="S175" s="792"/>
      <c r="T175" s="810">
        <f>SUM(T163:T171)</f>
        <v>13</v>
      </c>
      <c r="U175" s="811" t="s">
        <v>267</v>
      </c>
      <c r="V175" s="811"/>
      <c r="W175" s="811"/>
      <c r="X175" s="811"/>
      <c r="Y175" s="811"/>
      <c r="Z175" s="811">
        <f>Z173+AF173</f>
        <v>13</v>
      </c>
      <c r="AA175" s="811"/>
      <c r="AB175" s="811"/>
      <c r="AC175" s="811"/>
      <c r="AD175" s="811"/>
      <c r="AE175" s="811"/>
      <c r="AF175" s="811"/>
      <c r="AG175" s="811"/>
      <c r="AH175" s="811"/>
      <c r="AI175" s="811"/>
      <c r="AJ175" s="812"/>
      <c r="AK175" s="792"/>
      <c r="AL175" s="792"/>
      <c r="AM175" s="792"/>
      <c r="AO175" s="3"/>
      <c r="AP175" s="3"/>
      <c r="AQ175" s="3"/>
    </row>
    <row r="176" spans="1:43" ht="12.75">
      <c r="A176" s="3"/>
      <c r="B176" s="3"/>
      <c r="C176" s="3"/>
      <c r="F176" s="118"/>
      <c r="G176" s="3"/>
      <c r="I176" s="3"/>
      <c r="J176" s="3"/>
      <c r="M176" s="118"/>
      <c r="N176" s="3"/>
      <c r="P176" s="3"/>
      <c r="Q176" s="3"/>
      <c r="T176" s="118"/>
      <c r="U176" s="3"/>
      <c r="W176" s="3"/>
      <c r="X176" s="3"/>
      <c r="Z176" s="118"/>
      <c r="AA176" s="3"/>
      <c r="AC176" s="3"/>
      <c r="AD176" s="3"/>
      <c r="AF176" s="118"/>
      <c r="AG176" s="3"/>
      <c r="AH176" s="3"/>
      <c r="AI176" s="3"/>
      <c r="AJ176" s="3"/>
      <c r="AK176" s="194"/>
      <c r="AL176" s="118"/>
      <c r="AM176" s="3"/>
      <c r="AO176" s="3"/>
      <c r="AP176" s="3"/>
      <c r="AQ176" s="3"/>
    </row>
    <row r="177" spans="1:43" ht="12.75">
      <c r="A177" s="3"/>
      <c r="B177" s="3"/>
      <c r="C177" s="3"/>
      <c r="F177" s="118"/>
      <c r="G177" s="3"/>
      <c r="I177" s="3"/>
      <c r="J177" s="3"/>
      <c r="M177" s="118"/>
      <c r="N177" s="3"/>
      <c r="P177" s="3"/>
      <c r="Q177" s="3"/>
      <c r="T177" s="118"/>
      <c r="U177" s="3"/>
      <c r="W177" s="3"/>
      <c r="X177" s="3"/>
      <c r="Z177" s="118"/>
      <c r="AA177" s="3"/>
      <c r="AC177" s="3"/>
      <c r="AD177" s="3"/>
      <c r="AF177" s="118"/>
      <c r="AG177" s="3"/>
      <c r="AH177" s="3"/>
      <c r="AI177" s="3"/>
      <c r="AJ177" s="3"/>
      <c r="AK177" s="194"/>
      <c r="AL177" s="118"/>
      <c r="AM177" s="3"/>
      <c r="AO177" s="3"/>
      <c r="AP177" s="3"/>
      <c r="AQ177" s="3"/>
    </row>
    <row r="178" spans="1:43" ht="12.75">
      <c r="A178" s="3"/>
      <c r="B178" s="3"/>
      <c r="C178" s="3"/>
      <c r="F178" s="118"/>
      <c r="G178" s="3"/>
      <c r="I178" s="3"/>
      <c r="J178" s="3"/>
      <c r="M178" s="118"/>
      <c r="N178" s="3"/>
      <c r="P178" s="3"/>
      <c r="Q178" s="3"/>
      <c r="T178" s="118"/>
      <c r="U178" s="3"/>
      <c r="W178" s="3"/>
      <c r="X178" s="3"/>
      <c r="Z178" s="118"/>
      <c r="AA178" s="3"/>
      <c r="AC178" s="3"/>
      <c r="AD178" s="3"/>
      <c r="AF178" s="118"/>
      <c r="AG178" s="3"/>
      <c r="AH178" s="3"/>
      <c r="AI178" s="3"/>
      <c r="AJ178" s="3"/>
      <c r="AK178" s="194"/>
      <c r="AL178" s="118"/>
      <c r="AM178" s="3"/>
      <c r="AO178" s="3"/>
      <c r="AP178" s="3"/>
      <c r="AQ178" s="3"/>
    </row>
    <row r="179" spans="1:43" ht="12.75">
      <c r="A179" s="3"/>
      <c r="B179" s="3"/>
      <c r="C179" s="3"/>
      <c r="F179" s="118"/>
      <c r="G179" s="3"/>
      <c r="I179" s="3"/>
      <c r="J179" s="3"/>
      <c r="M179" s="118"/>
      <c r="N179" s="3"/>
      <c r="P179" s="3"/>
      <c r="Q179" s="3"/>
      <c r="T179" s="118"/>
      <c r="U179" s="3"/>
      <c r="W179" s="3"/>
      <c r="X179" s="3"/>
      <c r="Z179" s="118"/>
      <c r="AA179" s="3"/>
      <c r="AC179" s="3"/>
      <c r="AD179" s="3"/>
      <c r="AF179" s="118"/>
      <c r="AG179" s="3"/>
      <c r="AH179" s="3"/>
      <c r="AI179" s="3"/>
      <c r="AJ179" s="3"/>
      <c r="AK179" s="194"/>
      <c r="AL179" s="118"/>
      <c r="AM179" s="3"/>
      <c r="AO179" s="3"/>
      <c r="AP179" s="3"/>
      <c r="AQ179" s="3"/>
    </row>
    <row r="180" spans="1:43" ht="12.75">
      <c r="A180" s="3"/>
      <c r="B180" s="3"/>
      <c r="C180" s="3"/>
      <c r="F180" s="118"/>
      <c r="G180" s="3"/>
      <c r="I180" s="3"/>
      <c r="J180" s="3"/>
      <c r="M180" s="118"/>
      <c r="N180" s="3"/>
      <c r="P180" s="3"/>
      <c r="Q180" s="3"/>
      <c r="T180" s="118"/>
      <c r="U180" s="3"/>
      <c r="W180" s="3"/>
      <c r="X180" s="3"/>
      <c r="Z180" s="118"/>
      <c r="AA180" s="3"/>
      <c r="AC180" s="3"/>
      <c r="AD180" s="3"/>
      <c r="AF180" s="118"/>
      <c r="AG180" s="3"/>
      <c r="AH180" s="3"/>
      <c r="AI180" s="3"/>
      <c r="AJ180" s="3"/>
      <c r="AK180" s="194"/>
      <c r="AL180" s="118"/>
      <c r="AM180" s="3"/>
      <c r="AO180" s="3"/>
      <c r="AP180" s="3"/>
      <c r="AQ180" s="3"/>
    </row>
    <row r="181" spans="1:43" ht="12.75">
      <c r="A181" s="3"/>
      <c r="B181" s="3"/>
      <c r="C181" s="3"/>
      <c r="F181" s="118"/>
      <c r="G181" s="3"/>
      <c r="I181" s="3"/>
      <c r="J181" s="3"/>
      <c r="M181" s="118"/>
      <c r="N181" s="3"/>
      <c r="P181" s="3"/>
      <c r="Q181" s="3"/>
      <c r="T181" s="118"/>
      <c r="U181" s="3"/>
      <c r="W181" s="3"/>
      <c r="X181" s="3"/>
      <c r="Z181" s="118"/>
      <c r="AA181" s="3"/>
      <c r="AC181" s="3"/>
      <c r="AD181" s="3"/>
      <c r="AF181" s="118"/>
      <c r="AG181" s="3"/>
      <c r="AH181" s="3"/>
      <c r="AI181" s="3"/>
      <c r="AJ181" s="3"/>
      <c r="AK181" s="194"/>
      <c r="AL181" s="118"/>
      <c r="AM181" s="3"/>
      <c r="AO181" s="3"/>
      <c r="AP181" s="3"/>
      <c r="AQ181" s="3"/>
    </row>
    <row r="182" spans="1:43" ht="12.75">
      <c r="A182" s="3"/>
      <c r="B182" s="3"/>
      <c r="C182" s="3"/>
      <c r="F182" s="118"/>
      <c r="G182" s="3"/>
      <c r="I182" s="3"/>
      <c r="J182" s="3"/>
      <c r="M182" s="118"/>
      <c r="N182" s="3"/>
      <c r="P182" s="3"/>
      <c r="Q182" s="3"/>
      <c r="T182" s="118"/>
      <c r="U182" s="3"/>
      <c r="W182" s="3"/>
      <c r="X182" s="3"/>
      <c r="Z182" s="118"/>
      <c r="AA182" s="3"/>
      <c r="AC182" s="3"/>
      <c r="AD182" s="3"/>
      <c r="AF182" s="118"/>
      <c r="AG182" s="3"/>
      <c r="AH182" s="3"/>
      <c r="AI182" s="3"/>
      <c r="AJ182" s="3"/>
      <c r="AK182" s="194"/>
      <c r="AL182" s="118"/>
      <c r="AM182" s="3"/>
      <c r="AO182" s="3"/>
      <c r="AP182" s="3"/>
      <c r="AQ182" s="3"/>
    </row>
    <row r="183" spans="1:43" ht="12.75">
      <c r="A183" s="3"/>
      <c r="B183" s="3"/>
      <c r="C183" s="3"/>
      <c r="F183" s="118"/>
      <c r="G183" s="118" t="s">
        <v>323</v>
      </c>
      <c r="I183" s="3"/>
      <c r="J183" s="3"/>
      <c r="M183" s="118"/>
      <c r="N183" s="118" t="s">
        <v>323</v>
      </c>
      <c r="P183" s="3"/>
      <c r="Q183" s="3"/>
      <c r="T183" s="118"/>
      <c r="U183" s="118" t="s">
        <v>323</v>
      </c>
      <c r="W183" s="3"/>
      <c r="X183" s="3"/>
      <c r="Z183" s="118"/>
      <c r="AA183" s="118" t="s">
        <v>323</v>
      </c>
      <c r="AC183" s="3"/>
      <c r="AD183" s="3"/>
      <c r="AF183" s="118"/>
      <c r="AG183" s="118" t="s">
        <v>323</v>
      </c>
      <c r="AH183" s="3"/>
      <c r="AI183" s="3"/>
      <c r="AJ183" s="3"/>
      <c r="AK183" s="194"/>
      <c r="AL183" s="118"/>
      <c r="AM183" s="118" t="s">
        <v>323</v>
      </c>
      <c r="AO183" s="3"/>
      <c r="AP183" s="118" t="s">
        <v>365</v>
      </c>
      <c r="AQ183" s="3"/>
    </row>
    <row r="184" spans="1:43" ht="12.75">
      <c r="A184" s="3"/>
      <c r="B184" s="3"/>
      <c r="C184" s="3"/>
      <c r="F184" s="118"/>
      <c r="G184" s="118"/>
      <c r="I184" s="3"/>
      <c r="J184" s="3"/>
      <c r="M184" s="118"/>
      <c r="N184" s="118"/>
      <c r="P184" s="3"/>
      <c r="Q184" s="3"/>
      <c r="T184" s="118"/>
      <c r="U184" s="118"/>
      <c r="W184" s="3"/>
      <c r="X184" s="3"/>
      <c r="Z184" s="118"/>
      <c r="AA184" s="118"/>
      <c r="AC184" s="3"/>
      <c r="AD184" s="3"/>
      <c r="AF184" s="118"/>
      <c r="AG184" s="118"/>
      <c r="AH184" s="3"/>
      <c r="AI184" s="3"/>
      <c r="AJ184" s="3"/>
      <c r="AK184" s="194"/>
      <c r="AL184" s="118"/>
      <c r="AM184" s="118"/>
      <c r="AO184" s="3"/>
      <c r="AP184" s="118"/>
      <c r="AQ184" s="3"/>
    </row>
    <row r="185" spans="1:43" ht="12.75">
      <c r="A185" s="3"/>
      <c r="B185" s="3"/>
      <c r="C185" s="3"/>
      <c r="F185" s="118">
        <f>COUNTIF($H$5:$H$138,G185)</f>
        <v>4</v>
      </c>
      <c r="G185" s="3" t="s">
        <v>120</v>
      </c>
      <c r="I185" s="3"/>
      <c r="J185" s="3"/>
      <c r="M185" s="118">
        <f>COUNTIF($O$5:$O$138,N185)</f>
        <v>0</v>
      </c>
      <c r="N185" s="3" t="s">
        <v>120</v>
      </c>
      <c r="P185" s="3"/>
      <c r="Q185" s="3"/>
      <c r="T185" s="118">
        <f>COUNTIF($V$5:$V$138,U185)</f>
        <v>4</v>
      </c>
      <c r="U185" s="3" t="s">
        <v>120</v>
      </c>
      <c r="W185" s="3"/>
      <c r="X185" s="3"/>
      <c r="Z185" s="118">
        <f>COUNTIF($AB$5:$AB$138,AA185)</f>
        <v>0</v>
      </c>
      <c r="AA185" s="3" t="s">
        <v>120</v>
      </c>
      <c r="AC185" s="3"/>
      <c r="AD185" s="3"/>
      <c r="AF185" s="118">
        <f>COUNTIF($AH$5:$AH$138,AG185)</f>
        <v>0</v>
      </c>
      <c r="AG185" s="3" t="s">
        <v>120</v>
      </c>
      <c r="AH185" s="3"/>
      <c r="AI185" s="3"/>
      <c r="AJ185" s="3"/>
      <c r="AK185" s="194"/>
      <c r="AL185" s="118">
        <f>COUNTIF($AN$5:$AN$138,AM185)</f>
        <v>2</v>
      </c>
      <c r="AM185" s="3" t="s">
        <v>120</v>
      </c>
      <c r="AO185" s="3"/>
      <c r="AP185" s="118">
        <f aca="true" t="shared" si="9" ref="AP185:AP190">SUM(F185+M185+T185+Z185+AF185)</f>
        <v>8</v>
      </c>
      <c r="AQ185" s="3"/>
    </row>
    <row r="186" spans="1:43" ht="12.75">
      <c r="A186" s="3"/>
      <c r="B186" s="3"/>
      <c r="C186" s="3"/>
      <c r="F186" s="118">
        <f>COUNTIF($H$5:$H$138,G186)</f>
        <v>4</v>
      </c>
      <c r="G186" s="3" t="s">
        <v>121</v>
      </c>
      <c r="I186" s="3"/>
      <c r="J186" s="3"/>
      <c r="M186" s="118">
        <f>COUNTIF($O$5:$O$138,N186)</f>
        <v>0</v>
      </c>
      <c r="N186" s="3" t="s">
        <v>121</v>
      </c>
      <c r="P186" s="3"/>
      <c r="Q186" s="3"/>
      <c r="T186" s="118">
        <f>COUNTIF($V$5:$V$138,U186)</f>
        <v>4</v>
      </c>
      <c r="U186" s="3" t="s">
        <v>121</v>
      </c>
      <c r="W186" s="3"/>
      <c r="X186" s="3"/>
      <c r="Z186" s="118">
        <f>COUNTIF($AB$5:$AB$138,AA186)</f>
        <v>0</v>
      </c>
      <c r="AA186" s="3" t="s">
        <v>121</v>
      </c>
      <c r="AC186" s="3"/>
      <c r="AD186" s="3"/>
      <c r="AF186" s="118">
        <f>COUNTIF($AH$5:$AH$138,AG186)</f>
        <v>0</v>
      </c>
      <c r="AG186" s="3" t="s">
        <v>121</v>
      </c>
      <c r="AH186" s="3"/>
      <c r="AI186" s="3"/>
      <c r="AJ186" s="3"/>
      <c r="AK186" s="194"/>
      <c r="AL186" s="118">
        <f>COUNTIF($AN$5:$AN$138,AM186)</f>
        <v>0</v>
      </c>
      <c r="AM186" s="3" t="s">
        <v>121</v>
      </c>
      <c r="AO186" s="3"/>
      <c r="AP186" s="118">
        <f t="shared" si="9"/>
        <v>8</v>
      </c>
      <c r="AQ186" s="3"/>
    </row>
    <row r="187" spans="1:43" ht="12.75">
      <c r="A187" s="3"/>
      <c r="B187" s="3"/>
      <c r="C187" s="3"/>
      <c r="F187" s="118">
        <f>COUNTIF($H$5:$H$138,G187)</f>
        <v>0</v>
      </c>
      <c r="G187" s="3" t="s">
        <v>110</v>
      </c>
      <c r="I187" s="3"/>
      <c r="J187" s="3"/>
      <c r="M187" s="118">
        <f>COUNTIF($O$5:$O$138,N187)</f>
        <v>2</v>
      </c>
      <c r="N187" s="3" t="s">
        <v>110</v>
      </c>
      <c r="P187" s="3"/>
      <c r="Q187" s="3"/>
      <c r="T187" s="118">
        <f>COUNTIF($V$5:$V$138,U187)</f>
        <v>1</v>
      </c>
      <c r="U187" s="3" t="s">
        <v>110</v>
      </c>
      <c r="W187" s="3"/>
      <c r="X187" s="3"/>
      <c r="Z187" s="118">
        <f>COUNTIF($AB$5:$AB$138,AA187)</f>
        <v>0</v>
      </c>
      <c r="AA187" s="3" t="s">
        <v>110</v>
      </c>
      <c r="AC187" s="3"/>
      <c r="AD187" s="3"/>
      <c r="AF187" s="118">
        <f>COUNTIF($AH$5:$AH$138,AG187)</f>
        <v>0</v>
      </c>
      <c r="AG187" s="3" t="s">
        <v>110</v>
      </c>
      <c r="AH187" s="3"/>
      <c r="AI187" s="3"/>
      <c r="AJ187" s="3"/>
      <c r="AK187" s="194"/>
      <c r="AL187" s="118">
        <f>COUNTIF($AN$5:$AN$138,AM187)</f>
        <v>1</v>
      </c>
      <c r="AM187" s="3" t="s">
        <v>110</v>
      </c>
      <c r="AO187" s="3"/>
      <c r="AP187" s="118">
        <f t="shared" si="9"/>
        <v>3</v>
      </c>
      <c r="AQ187" s="3"/>
    </row>
    <row r="188" spans="1:43" ht="12.75">
      <c r="A188" s="3"/>
      <c r="B188" s="3"/>
      <c r="C188" s="3"/>
      <c r="F188" s="118">
        <f>COUNTIF($H$5:$H$138,G188)</f>
        <v>1</v>
      </c>
      <c r="G188" s="3" t="s">
        <v>386</v>
      </c>
      <c r="I188" s="3"/>
      <c r="J188" s="3"/>
      <c r="M188" s="118">
        <f>COUNTIF($O$5:$O$138,N188)</f>
        <v>5</v>
      </c>
      <c r="N188" s="3" t="s">
        <v>386</v>
      </c>
      <c r="P188" s="3"/>
      <c r="Q188" s="3"/>
      <c r="T188" s="118">
        <f>COUNTIF($V$5:$V$138,U188)</f>
        <v>1</v>
      </c>
      <c r="U188" s="3" t="s">
        <v>386</v>
      </c>
      <c r="W188" s="3"/>
      <c r="X188" s="3"/>
      <c r="Z188" s="118">
        <f>COUNTIF($AB$5:$AB$138,AA188)</f>
        <v>3</v>
      </c>
      <c r="AA188" s="3" t="s">
        <v>386</v>
      </c>
      <c r="AC188" s="3"/>
      <c r="AD188" s="3"/>
      <c r="AF188" s="118">
        <f>COUNTIF($AH$5:$AH$138,AG188)</f>
        <v>0</v>
      </c>
      <c r="AG188" s="3" t="s">
        <v>386</v>
      </c>
      <c r="AH188" s="3"/>
      <c r="AI188" s="3"/>
      <c r="AJ188" s="3"/>
      <c r="AK188" s="194"/>
      <c r="AL188" s="118">
        <f>COUNTIF($AN$5:$AN$138,AM188)</f>
        <v>0</v>
      </c>
      <c r="AM188" s="3" t="s">
        <v>386</v>
      </c>
      <c r="AO188" s="3"/>
      <c r="AP188" s="118">
        <f t="shared" si="9"/>
        <v>10</v>
      </c>
      <c r="AQ188" s="3"/>
    </row>
    <row r="189" spans="1:43" ht="12.75">
      <c r="A189" s="3"/>
      <c r="B189" s="3"/>
      <c r="C189" s="3"/>
      <c r="F189" s="118">
        <f>COUNTIF($H$5:$H$138,G189)</f>
        <v>0</v>
      </c>
      <c r="G189" s="3" t="s">
        <v>385</v>
      </c>
      <c r="I189" s="3"/>
      <c r="J189" s="3"/>
      <c r="M189" s="118">
        <f>COUNTIF($O$5:$O$138,N189)</f>
        <v>0</v>
      </c>
      <c r="N189" s="3" t="s">
        <v>385</v>
      </c>
      <c r="P189" s="3"/>
      <c r="Q189" s="3"/>
      <c r="T189" s="118">
        <f>COUNTIF($V$5:$V$138,U189)</f>
        <v>0</v>
      </c>
      <c r="U189" s="3" t="s">
        <v>385</v>
      </c>
      <c r="W189" s="3"/>
      <c r="X189" s="3"/>
      <c r="Z189" s="118">
        <f>COUNTIF($AB$5:$AB$138,AA189)</f>
        <v>2</v>
      </c>
      <c r="AA189" s="3" t="s">
        <v>385</v>
      </c>
      <c r="AC189" s="3"/>
      <c r="AD189" s="3"/>
      <c r="AF189" s="118">
        <f>COUNTIF($AH$5:$AH$138,AG189)</f>
        <v>1</v>
      </c>
      <c r="AG189" s="3" t="s">
        <v>385</v>
      </c>
      <c r="AH189" s="3"/>
      <c r="AI189" s="3"/>
      <c r="AJ189" s="3"/>
      <c r="AK189" s="194"/>
      <c r="AL189" s="118">
        <f>COUNTIF($AN$5:$AN$138,AM189)</f>
        <v>0</v>
      </c>
      <c r="AM189" s="3" t="s">
        <v>385</v>
      </c>
      <c r="AO189" s="3"/>
      <c r="AP189" s="118">
        <f t="shared" si="9"/>
        <v>3</v>
      </c>
      <c r="AQ189" s="3"/>
    </row>
    <row r="190" spans="1:43" ht="12.75">
      <c r="A190" s="3"/>
      <c r="B190" s="3"/>
      <c r="C190" s="3"/>
      <c r="F190" s="118">
        <f>SUM(F185:F189)</f>
        <v>9</v>
      </c>
      <c r="G190" s="118" t="s">
        <v>267</v>
      </c>
      <c r="I190" s="3"/>
      <c r="J190" s="3"/>
      <c r="M190" s="118">
        <f>SUM(M185:M189)</f>
        <v>7</v>
      </c>
      <c r="N190" s="118" t="s">
        <v>267</v>
      </c>
      <c r="P190" s="3"/>
      <c r="Q190" s="3"/>
      <c r="T190" s="118">
        <f>SUM(T185:T189)</f>
        <v>10</v>
      </c>
      <c r="U190" s="118" t="s">
        <v>267</v>
      </c>
      <c r="W190" s="3"/>
      <c r="X190" s="3"/>
      <c r="Z190" s="118">
        <f>SUM(Z185:Z189)</f>
        <v>5</v>
      </c>
      <c r="AA190" s="118" t="s">
        <v>267</v>
      </c>
      <c r="AC190" s="3"/>
      <c r="AD190" s="3"/>
      <c r="AF190" s="118">
        <f>SUM(AF185:AF189)</f>
        <v>1</v>
      </c>
      <c r="AG190" s="118" t="s">
        <v>267</v>
      </c>
      <c r="AH190" s="3"/>
      <c r="AI190" s="3"/>
      <c r="AJ190" s="3"/>
      <c r="AK190" s="194"/>
      <c r="AL190" s="118">
        <f>SUM(AL185:AL189)</f>
        <v>3</v>
      </c>
      <c r="AM190" s="118" t="s">
        <v>267</v>
      </c>
      <c r="AO190" s="3"/>
      <c r="AP190" s="118">
        <f t="shared" si="9"/>
        <v>32</v>
      </c>
      <c r="AQ190" s="3"/>
    </row>
    <row r="191" spans="1:43" ht="12.75">
      <c r="A191" s="3"/>
      <c r="B191" s="3"/>
      <c r="C191" s="3"/>
      <c r="F191" s="118"/>
      <c r="G191" s="3"/>
      <c r="I191" s="3"/>
      <c r="J191" s="3"/>
      <c r="M191" s="118"/>
      <c r="N191" s="3"/>
      <c r="P191" s="3"/>
      <c r="Q191" s="3"/>
      <c r="T191" s="118"/>
      <c r="U191" s="3"/>
      <c r="W191" s="3"/>
      <c r="X191" s="3"/>
      <c r="Z191" s="118"/>
      <c r="AA191" s="3"/>
      <c r="AC191" s="3"/>
      <c r="AD191" s="3"/>
      <c r="AF191" s="118"/>
      <c r="AG191" s="3"/>
      <c r="AH191" s="3"/>
      <c r="AI191" s="3"/>
      <c r="AJ191" s="3"/>
      <c r="AK191" s="194"/>
      <c r="AL191" s="118"/>
      <c r="AM191" s="3"/>
      <c r="AO191" s="3"/>
      <c r="AP191" s="3"/>
      <c r="AQ191" s="3"/>
    </row>
    <row r="192" spans="1:43" ht="12.75">
      <c r="A192" s="3"/>
      <c r="B192" s="3"/>
      <c r="C192" s="3"/>
      <c r="F192" s="164">
        <f>SUM($J$5:$J138)</f>
        <v>5500</v>
      </c>
      <c r="G192" s="118" t="s">
        <v>322</v>
      </c>
      <c r="I192" s="3"/>
      <c r="J192" s="3"/>
      <c r="M192" s="164">
        <f>SUM($Q$5:$Q138)</f>
        <v>1200</v>
      </c>
      <c r="N192" s="118" t="s">
        <v>322</v>
      </c>
      <c r="P192" s="3"/>
      <c r="Q192" s="3"/>
      <c r="T192" s="164">
        <f>SUM($X$5:$X138)</f>
        <v>10850</v>
      </c>
      <c r="U192" s="118" t="s">
        <v>322</v>
      </c>
      <c r="W192" s="3"/>
      <c r="X192" s="3"/>
      <c r="Z192" s="164">
        <f>SUM($AD$5:$AD138)</f>
        <v>870</v>
      </c>
      <c r="AA192" s="118" t="s">
        <v>322</v>
      </c>
      <c r="AC192" s="3"/>
      <c r="AD192" s="3"/>
      <c r="AF192" s="164">
        <f>SUM($AJ$5:$AJ138)</f>
        <v>110</v>
      </c>
      <c r="AG192" s="118" t="s">
        <v>322</v>
      </c>
      <c r="AH192" s="3"/>
      <c r="AI192" s="3"/>
      <c r="AJ192" s="3"/>
      <c r="AK192" s="194"/>
      <c r="AL192" s="118"/>
      <c r="AM192" s="3"/>
      <c r="AO192" s="3"/>
      <c r="AP192" s="164">
        <f>SUM(F192+M192+T192+Z192+AF192)</f>
        <v>18530</v>
      </c>
      <c r="AQ192" s="3"/>
    </row>
    <row r="193" spans="6:42" ht="12.75">
      <c r="F193" s="118"/>
      <c r="M193" s="118"/>
      <c r="T193" s="118"/>
      <c r="Z193" s="118"/>
      <c r="AF193" s="118"/>
      <c r="AL193" s="118"/>
      <c r="AP193" s="118"/>
    </row>
    <row r="194" spans="6:42" ht="12.75">
      <c r="F194" s="118"/>
      <c r="G194" s="1"/>
      <c r="M194" s="118"/>
      <c r="N194" s="1"/>
      <c r="T194" s="118"/>
      <c r="U194" s="1"/>
      <c r="Z194" s="118"/>
      <c r="AA194" s="1"/>
      <c r="AF194" s="118"/>
      <c r="AG194" s="1"/>
      <c r="AL194" s="118"/>
      <c r="AM194" s="1"/>
      <c r="AP194" s="118"/>
    </row>
    <row r="196" spans="6:42" ht="12.75">
      <c r="F196" s="164"/>
      <c r="G196" s="1"/>
      <c r="M196" s="164"/>
      <c r="N196" s="1"/>
      <c r="T196" s="164"/>
      <c r="U196" s="1"/>
      <c r="Z196" s="164"/>
      <c r="AA196" s="1"/>
      <c r="AF196" s="164"/>
      <c r="AG196" s="1"/>
      <c r="AH196" s="3"/>
      <c r="AP196" s="164"/>
    </row>
  </sheetData>
  <sheetProtection/>
  <mergeCells count="8">
    <mergeCell ref="AL3:AP3"/>
    <mergeCell ref="T3:X3"/>
    <mergeCell ref="J1:T1"/>
    <mergeCell ref="F3:J3"/>
    <mergeCell ref="M3:Q3"/>
    <mergeCell ref="AF3:AJ3"/>
    <mergeCell ref="Z3:AD3"/>
    <mergeCell ref="V2:X2"/>
  </mergeCells>
  <printOptions/>
  <pageMargins left="0.5905511811023623" right="0.15748031496062992" top="0.3937007874015748" bottom="0.07874015748031496" header="0" footer="0"/>
  <pageSetup horizontalDpi="600" verticalDpi="600" orientation="landscape" paperSize="9" scale="47" r:id="rId1"/>
  <headerFooter alignWithMargins="0">
    <oddFooter>&amp;R&amp;24 2017</oddFooter>
  </headerFooter>
  <rowBreaks count="1" manualBreakCount="1">
    <brk id="58" max="4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V214"/>
  <sheetViews>
    <sheetView zoomScale="80" zoomScaleNormal="80" zoomScaleSheetLayoutView="80" zoomScalePageLayoutView="0" workbookViewId="0" topLeftCell="A1">
      <pane xSplit="3" ySplit="4" topLeftCell="F5" activePane="bottomRight" state="frozen"/>
      <selection pane="topLeft" activeCell="H58" sqref="H58"/>
      <selection pane="topRight" activeCell="H58" sqref="H58"/>
      <selection pane="bottomLeft" activeCell="H58" sqref="H58"/>
      <selection pane="bottomRight" activeCell="H58" sqref="H58"/>
    </sheetView>
  </sheetViews>
  <sheetFormatPr defaultColWidth="9.00390625" defaultRowHeight="14.25"/>
  <cols>
    <col min="1" max="1" width="5.125" style="2" customWidth="1"/>
    <col min="2" max="3" width="4.625" style="2" customWidth="1"/>
    <col min="4" max="4" width="4.625" style="194" hidden="1" customWidth="1"/>
    <col min="5" max="5" width="10.125" style="194" hidden="1" customWidth="1"/>
    <col min="6" max="6" width="10.375" style="1" customWidth="1"/>
    <col min="7" max="7" width="19.125" style="2" customWidth="1"/>
    <col min="8" max="8" width="3.125" style="3" customWidth="1"/>
    <col min="9" max="9" width="3.625" style="2" customWidth="1"/>
    <col min="10" max="10" width="5.375" style="2" customWidth="1"/>
    <col min="11" max="11" width="4.625" style="194" hidden="1" customWidth="1"/>
    <col min="12" max="12" width="10.125" style="194" hidden="1" customWidth="1"/>
    <col min="13" max="13" width="9.50390625" style="1" customWidth="1"/>
    <col min="14" max="14" width="11.625" style="2" customWidth="1"/>
    <col min="15" max="15" width="3.125" style="3" customWidth="1"/>
    <col min="16" max="16" width="3.625" style="2" customWidth="1"/>
    <col min="17" max="17" width="5.125" style="2" customWidth="1"/>
    <col min="18" max="18" width="4.625" style="194" hidden="1" customWidth="1"/>
    <col min="19" max="19" width="10.125" style="194" hidden="1" customWidth="1"/>
    <col min="20" max="20" width="9.625" style="1" customWidth="1"/>
    <col min="21" max="21" width="11.625" style="2" customWidth="1"/>
    <col min="22" max="22" width="3.125" style="3" customWidth="1"/>
    <col min="23" max="23" width="3.625" style="2" customWidth="1"/>
    <col min="24" max="24" width="5.125" style="2" customWidth="1"/>
    <col min="25" max="25" width="4.625" style="194" hidden="1" customWidth="1"/>
    <col min="26" max="26" width="8.25390625" style="3" customWidth="1"/>
    <col min="27" max="27" width="11.625" style="2" customWidth="1"/>
    <col min="28" max="28" width="3.125" style="3" customWidth="1"/>
    <col min="29" max="29" width="3.625" style="2" customWidth="1"/>
    <col min="30" max="30" width="5.125" style="2" customWidth="1"/>
    <col min="31" max="31" width="4.625" style="194" hidden="1" customWidth="1"/>
    <col min="32" max="32" width="5.125" style="1" customWidth="1"/>
    <col min="33" max="33" width="11.625" style="2" customWidth="1"/>
    <col min="34" max="34" width="3.125" style="2" customWidth="1"/>
    <col min="35" max="35" width="3.625" style="2" customWidth="1"/>
    <col min="36" max="36" width="5.125" style="2" customWidth="1"/>
    <col min="37" max="37" width="4.625" style="194" hidden="1" customWidth="1"/>
    <col min="38" max="38" width="6.125" style="1" customWidth="1"/>
    <col min="39" max="39" width="13.375" style="2" customWidth="1"/>
    <col min="40" max="40" width="3.125" style="3" customWidth="1"/>
    <col min="41" max="41" width="3.625" style="2" customWidth="1"/>
    <col min="42" max="42" width="5.125" style="2" customWidth="1"/>
    <col min="43" max="44" width="11.25390625" style="2" customWidth="1"/>
    <col min="45" max="45" width="6.875" style="2" customWidth="1"/>
    <col min="46" max="46" width="9.625" style="2" customWidth="1"/>
    <col min="47" max="47" width="8.25390625" style="2" customWidth="1"/>
    <col min="48" max="16384" width="9.00390625" style="2" customWidth="1"/>
  </cols>
  <sheetData>
    <row r="1" spans="1:46" ht="19.5">
      <c r="A1" s="99" t="s">
        <v>320</v>
      </c>
      <c r="B1" s="99"/>
      <c r="C1" s="99"/>
      <c r="D1" s="1257"/>
      <c r="E1" s="1257"/>
      <c r="F1" s="840"/>
      <c r="G1" s="99"/>
      <c r="H1" s="99"/>
      <c r="I1" s="99"/>
      <c r="J1" s="1911" t="s">
        <v>547</v>
      </c>
      <c r="K1" s="1911"/>
      <c r="L1" s="1911"/>
      <c r="M1" s="1911"/>
      <c r="N1" s="1911"/>
      <c r="O1" s="1911"/>
      <c r="P1" s="1911"/>
      <c r="Q1" s="1911"/>
      <c r="R1" s="1911"/>
      <c r="S1" s="1911"/>
      <c r="T1" s="1911"/>
      <c r="U1" s="101"/>
      <c r="V1" s="100"/>
      <c r="W1" s="101"/>
      <c r="X1" s="101"/>
      <c r="Y1" s="230"/>
      <c r="Z1" s="103"/>
      <c r="AA1" s="102"/>
      <c r="AB1" s="100"/>
      <c r="AC1" s="101"/>
      <c r="AD1" s="101"/>
      <c r="AE1" s="230"/>
      <c r="AF1" s="1453" t="str">
        <f>Jan!AF1</f>
        <v> 8 AUGUST 2017 (Version 15)</v>
      </c>
      <c r="AG1" s="102"/>
      <c r="AH1" s="103"/>
      <c r="AI1" s="99"/>
      <c r="AJ1" s="101"/>
      <c r="AK1" s="230"/>
      <c r="AL1" s="99"/>
      <c r="AM1" s="101"/>
      <c r="AN1" s="102"/>
      <c r="AO1" s="99"/>
      <c r="AP1" s="99"/>
      <c r="AQ1" s="99"/>
      <c r="AR1" s="99"/>
      <c r="AS1" s="183" t="s">
        <v>349</v>
      </c>
      <c r="AT1" s="1020">
        <v>2017</v>
      </c>
    </row>
    <row r="2" spans="1:36" ht="13.5" thickBot="1">
      <c r="A2" s="1"/>
      <c r="V2" s="1912"/>
      <c r="W2" s="1912"/>
      <c r="X2" s="1912"/>
      <c r="Y2" s="126"/>
      <c r="AE2" s="126"/>
      <c r="AF2" s="31"/>
      <c r="AG2" s="6"/>
      <c r="AH2" s="6"/>
      <c r="AI2" s="6"/>
      <c r="AJ2" s="6"/>
    </row>
    <row r="3" spans="1:47" ht="15" customHeight="1" thickTop="1">
      <c r="A3" s="476"/>
      <c r="B3" s="477"/>
      <c r="C3" s="478"/>
      <c r="D3" s="479"/>
      <c r="E3" s="479"/>
      <c r="F3" s="1952" t="s">
        <v>96</v>
      </c>
      <c r="G3" s="1952"/>
      <c r="H3" s="1952"/>
      <c r="I3" s="1952"/>
      <c r="J3" s="1953"/>
      <c r="K3" s="480"/>
      <c r="L3" s="772"/>
      <c r="M3" s="1952" t="s">
        <v>97</v>
      </c>
      <c r="N3" s="1952"/>
      <c r="O3" s="1952"/>
      <c r="P3" s="1952"/>
      <c r="Q3" s="1953"/>
      <c r="R3" s="480"/>
      <c r="S3" s="772"/>
      <c r="T3" s="1952" t="s">
        <v>98</v>
      </c>
      <c r="U3" s="1952"/>
      <c r="V3" s="1952"/>
      <c r="W3" s="1952"/>
      <c r="X3" s="1953"/>
      <c r="Y3" s="480"/>
      <c r="Z3" s="1952" t="s">
        <v>99</v>
      </c>
      <c r="AA3" s="1952"/>
      <c r="AB3" s="1952"/>
      <c r="AC3" s="1952"/>
      <c r="AD3" s="1953"/>
      <c r="AE3" s="480"/>
      <c r="AF3" s="1959" t="s">
        <v>282</v>
      </c>
      <c r="AG3" s="1952"/>
      <c r="AH3" s="1952"/>
      <c r="AI3" s="1952"/>
      <c r="AJ3" s="1960"/>
      <c r="AK3" s="480"/>
      <c r="AL3" s="1956" t="s">
        <v>5</v>
      </c>
      <c r="AM3" s="1956"/>
      <c r="AN3" s="1956"/>
      <c r="AO3" s="1956"/>
      <c r="AP3" s="1956"/>
      <c r="AQ3" s="1957" t="s">
        <v>284</v>
      </c>
      <c r="AR3" s="1958"/>
      <c r="AS3" s="481" t="s">
        <v>345</v>
      </c>
      <c r="AT3" s="482" t="s">
        <v>352</v>
      </c>
      <c r="AU3" s="483" t="s">
        <v>346</v>
      </c>
    </row>
    <row r="4" spans="1:47" ht="13.5" thickBot="1">
      <c r="A4" s="484" t="s">
        <v>100</v>
      </c>
      <c r="B4" s="485" t="s">
        <v>101</v>
      </c>
      <c r="C4" s="486" t="s">
        <v>102</v>
      </c>
      <c r="D4" s="485"/>
      <c r="E4" s="485"/>
      <c r="F4" s="743" t="s">
        <v>103</v>
      </c>
      <c r="G4" s="487" t="s">
        <v>104</v>
      </c>
      <c r="H4" s="487" t="s">
        <v>105</v>
      </c>
      <c r="I4" s="485" t="s">
        <v>107</v>
      </c>
      <c r="J4" s="486" t="s">
        <v>106</v>
      </c>
      <c r="K4" s="485"/>
      <c r="L4" s="485"/>
      <c r="M4" s="743" t="s">
        <v>103</v>
      </c>
      <c r="N4" s="487" t="s">
        <v>104</v>
      </c>
      <c r="O4" s="487" t="s">
        <v>105</v>
      </c>
      <c r="P4" s="485" t="s">
        <v>107</v>
      </c>
      <c r="Q4" s="486" t="s">
        <v>106</v>
      </c>
      <c r="R4" s="485"/>
      <c r="S4" s="485"/>
      <c r="T4" s="743" t="s">
        <v>103</v>
      </c>
      <c r="U4" s="487" t="s">
        <v>104</v>
      </c>
      <c r="V4" s="487" t="s">
        <v>105</v>
      </c>
      <c r="W4" s="487" t="s">
        <v>107</v>
      </c>
      <c r="X4" s="488" t="s">
        <v>106</v>
      </c>
      <c r="Y4" s="485"/>
      <c r="Z4" s="485" t="s">
        <v>103</v>
      </c>
      <c r="AA4" s="487" t="s">
        <v>104</v>
      </c>
      <c r="AB4" s="487" t="s">
        <v>105</v>
      </c>
      <c r="AC4" s="487" t="s">
        <v>107</v>
      </c>
      <c r="AD4" s="488" t="s">
        <v>106</v>
      </c>
      <c r="AE4" s="485"/>
      <c r="AF4" s="743" t="s">
        <v>103</v>
      </c>
      <c r="AG4" s="487" t="s">
        <v>104</v>
      </c>
      <c r="AH4" s="487" t="s">
        <v>105</v>
      </c>
      <c r="AI4" s="487" t="s">
        <v>107</v>
      </c>
      <c r="AJ4" s="489" t="s">
        <v>106</v>
      </c>
      <c r="AK4" s="485"/>
      <c r="AL4" s="743" t="s">
        <v>103</v>
      </c>
      <c r="AM4" s="487" t="s">
        <v>104</v>
      </c>
      <c r="AN4" s="487" t="s">
        <v>105</v>
      </c>
      <c r="AO4" s="487" t="s">
        <v>107</v>
      </c>
      <c r="AP4" s="485" t="s">
        <v>106</v>
      </c>
      <c r="AQ4" s="490" t="s">
        <v>103</v>
      </c>
      <c r="AR4" s="488" t="s">
        <v>103</v>
      </c>
      <c r="AS4" s="491" t="s">
        <v>103</v>
      </c>
      <c r="AT4" s="491" t="s">
        <v>103</v>
      </c>
      <c r="AU4" s="492" t="s">
        <v>103</v>
      </c>
    </row>
    <row r="5" spans="1:47" s="3" customFormat="1" ht="12.75">
      <c r="A5" s="8"/>
      <c r="B5" s="44">
        <v>1</v>
      </c>
      <c r="C5" s="381" t="s">
        <v>115</v>
      </c>
      <c r="D5" s="292"/>
      <c r="E5" s="292"/>
      <c r="F5" s="117"/>
      <c r="G5" s="394"/>
      <c r="H5" s="395"/>
      <c r="I5" s="292"/>
      <c r="J5" s="381"/>
      <c r="K5" s="126"/>
      <c r="L5" s="126"/>
      <c r="M5" s="31"/>
      <c r="N5" s="10"/>
      <c r="O5" s="11"/>
      <c r="P5" s="6"/>
      <c r="Q5" s="53"/>
      <c r="R5" s="126" t="s">
        <v>115</v>
      </c>
      <c r="S5" s="126"/>
      <c r="T5" s="31" t="s">
        <v>371</v>
      </c>
      <c r="U5" s="10"/>
      <c r="V5" s="6"/>
      <c r="W5" s="11"/>
      <c r="X5" s="50"/>
      <c r="Y5" s="126"/>
      <c r="Z5" s="6"/>
      <c r="AA5" s="10"/>
      <c r="AB5" s="11"/>
      <c r="AC5" s="11"/>
      <c r="AD5" s="53"/>
      <c r="AE5" s="126"/>
      <c r="AF5" s="255"/>
      <c r="AG5" s="13"/>
      <c r="AH5" s="13"/>
      <c r="AI5" s="11"/>
      <c r="AJ5" s="74"/>
      <c r="AK5" s="126"/>
      <c r="AL5" s="118"/>
      <c r="AM5" s="10"/>
      <c r="AN5" s="11"/>
      <c r="AO5" s="11"/>
      <c r="AP5" s="6"/>
      <c r="AQ5" s="212"/>
      <c r="AR5" s="50"/>
      <c r="AS5" s="50"/>
      <c r="AT5" s="63"/>
      <c r="AU5" s="12"/>
    </row>
    <row r="6" spans="1:47" s="3" customFormat="1" ht="12.75">
      <c r="A6" s="8" t="s">
        <v>329</v>
      </c>
      <c r="B6" s="292"/>
      <c r="C6" s="381"/>
      <c r="D6" s="292"/>
      <c r="E6" s="292"/>
      <c r="F6" s="117"/>
      <c r="G6" s="394"/>
      <c r="H6" s="395"/>
      <c r="I6" s="292"/>
      <c r="J6" s="381"/>
      <c r="K6" s="126"/>
      <c r="L6" s="126"/>
      <c r="M6" s="31"/>
      <c r="N6" s="10"/>
      <c r="O6" s="11"/>
      <c r="P6" s="6"/>
      <c r="Q6" s="53"/>
      <c r="R6" s="126"/>
      <c r="S6" s="126"/>
      <c r="T6" s="31"/>
      <c r="U6" s="10"/>
      <c r="V6" s="6"/>
      <c r="W6" s="11"/>
      <c r="X6" s="50"/>
      <c r="Y6" s="126"/>
      <c r="Z6" s="6"/>
      <c r="AA6" s="10"/>
      <c r="AB6" s="11"/>
      <c r="AC6" s="11"/>
      <c r="AD6" s="53"/>
      <c r="AE6" s="126"/>
      <c r="AF6" s="255"/>
      <c r="AG6" s="13"/>
      <c r="AH6" s="13"/>
      <c r="AI6" s="11"/>
      <c r="AJ6" s="74"/>
      <c r="AK6" s="126"/>
      <c r="AL6" s="118"/>
      <c r="AM6" s="10"/>
      <c r="AN6" s="11"/>
      <c r="AO6" s="11"/>
      <c r="AP6" s="6"/>
      <c r="AQ6" s="67"/>
      <c r="AR6" s="50"/>
      <c r="AS6" s="50"/>
      <c r="AT6" s="63"/>
      <c r="AU6" s="12"/>
    </row>
    <row r="7" spans="1:47" s="18" customFormat="1" ht="12.75">
      <c r="A7" s="8"/>
      <c r="B7" s="869"/>
      <c r="C7" s="867"/>
      <c r="D7" s="869"/>
      <c r="E7" s="869"/>
      <c r="F7" s="745"/>
      <c r="G7" s="865"/>
      <c r="H7" s="866"/>
      <c r="I7" s="869"/>
      <c r="J7" s="867"/>
      <c r="K7" s="127"/>
      <c r="L7" s="127"/>
      <c r="M7" s="384"/>
      <c r="N7" s="17"/>
      <c r="O7" s="19"/>
      <c r="Q7" s="56"/>
      <c r="R7" s="127"/>
      <c r="S7" s="127"/>
      <c r="T7" s="389"/>
      <c r="U7" s="17"/>
      <c r="W7" s="19"/>
      <c r="X7" s="51"/>
      <c r="Y7" s="127"/>
      <c r="AA7" s="17"/>
      <c r="AB7" s="19"/>
      <c r="AC7" s="19"/>
      <c r="AD7" s="56"/>
      <c r="AE7" s="127"/>
      <c r="AF7" s="597"/>
      <c r="AG7" s="21"/>
      <c r="AH7" s="21"/>
      <c r="AI7" s="19"/>
      <c r="AJ7" s="199"/>
      <c r="AK7" s="127"/>
      <c r="AL7" s="384"/>
      <c r="AM7" s="17"/>
      <c r="AN7" s="19"/>
      <c r="AO7" s="19"/>
      <c r="AQ7" s="93"/>
      <c r="AR7" s="51"/>
      <c r="AS7" s="51"/>
      <c r="AT7" s="64"/>
      <c r="AU7" s="20"/>
    </row>
    <row r="8" spans="1:47" s="3" customFormat="1" ht="12.75">
      <c r="A8" s="8"/>
      <c r="B8" s="44">
        <v>2</v>
      </c>
      <c r="C8" s="381" t="s">
        <v>117</v>
      </c>
      <c r="D8" s="292"/>
      <c r="E8" s="292"/>
      <c r="F8" s="117"/>
      <c r="G8" s="394"/>
      <c r="H8" s="395"/>
      <c r="I8" s="292"/>
      <c r="J8" s="381"/>
      <c r="K8" s="126"/>
      <c r="L8" s="126"/>
      <c r="M8" s="31"/>
      <c r="N8" s="10"/>
      <c r="O8" s="11"/>
      <c r="P8" s="6"/>
      <c r="Q8" s="53"/>
      <c r="R8" s="126"/>
      <c r="S8" s="126"/>
      <c r="T8" s="31"/>
      <c r="U8" s="10"/>
      <c r="V8" s="6"/>
      <c r="W8" s="11"/>
      <c r="X8" s="50"/>
      <c r="Y8" s="126" t="s">
        <v>117</v>
      </c>
      <c r="Z8" s="31" t="s">
        <v>479</v>
      </c>
      <c r="AA8" s="612" t="s">
        <v>202</v>
      </c>
      <c r="AB8" s="613"/>
      <c r="AC8" s="613"/>
      <c r="AD8" s="615"/>
      <c r="AE8" s="126"/>
      <c r="AF8" s="255"/>
      <c r="AG8" s="13"/>
      <c r="AH8" s="13"/>
      <c r="AI8" s="11"/>
      <c r="AJ8" s="74"/>
      <c r="AK8" s="126"/>
      <c r="AL8" s="118"/>
      <c r="AM8" s="10"/>
      <c r="AN8" s="11"/>
      <c r="AO8" s="11"/>
      <c r="AP8" s="6"/>
      <c r="AQ8" s="67"/>
      <c r="AR8" s="50"/>
      <c r="AS8" s="50"/>
      <c r="AT8" s="63"/>
      <c r="AU8" s="12"/>
    </row>
    <row r="9" spans="1:47" s="3" customFormat="1" ht="12.75">
      <c r="A9" s="8"/>
      <c r="B9" s="292"/>
      <c r="C9" s="381"/>
      <c r="D9" s="292"/>
      <c r="E9" s="292"/>
      <c r="F9" s="117"/>
      <c r="G9" s="394"/>
      <c r="H9" s="395"/>
      <c r="I9" s="292"/>
      <c r="J9" s="381"/>
      <c r="K9" s="126"/>
      <c r="L9" s="126"/>
      <c r="M9" s="31"/>
      <c r="N9" s="10"/>
      <c r="O9" s="11"/>
      <c r="P9" s="6"/>
      <c r="Q9" s="53"/>
      <c r="R9" s="126"/>
      <c r="S9" s="126"/>
      <c r="T9" s="31"/>
      <c r="U9" s="10"/>
      <c r="V9" s="6"/>
      <c r="W9" s="11"/>
      <c r="X9" s="50"/>
      <c r="Y9" s="126"/>
      <c r="Z9" s="6"/>
      <c r="AA9" s="612" t="s">
        <v>111</v>
      </c>
      <c r="AB9" s="613" t="s">
        <v>386</v>
      </c>
      <c r="AC9" s="613">
        <v>10</v>
      </c>
      <c r="AD9" s="615">
        <v>150</v>
      </c>
      <c r="AE9" s="126"/>
      <c r="AF9" s="255"/>
      <c r="AG9" s="13"/>
      <c r="AH9" s="13"/>
      <c r="AI9" s="11"/>
      <c r="AJ9" s="74"/>
      <c r="AK9" s="126"/>
      <c r="AL9" s="118"/>
      <c r="AM9" s="10"/>
      <c r="AN9" s="11"/>
      <c r="AO9" s="11"/>
      <c r="AP9" s="6"/>
      <c r="AQ9" s="67"/>
      <c r="AR9" s="50"/>
      <c r="AS9" s="50"/>
      <c r="AT9" s="63"/>
      <c r="AU9" s="12"/>
    </row>
    <row r="10" spans="1:47" s="18" customFormat="1" ht="12.75">
      <c r="A10" s="8"/>
      <c r="B10" s="944"/>
      <c r="C10" s="867"/>
      <c r="D10" s="869"/>
      <c r="E10" s="869"/>
      <c r="F10" s="1134"/>
      <c r="G10" s="865"/>
      <c r="H10" s="866"/>
      <c r="I10" s="869"/>
      <c r="J10" s="867"/>
      <c r="K10" s="127"/>
      <c r="L10" s="127"/>
      <c r="M10" s="31"/>
      <c r="N10" s="17"/>
      <c r="O10" s="19"/>
      <c r="Q10" s="56"/>
      <c r="R10" s="127"/>
      <c r="S10" s="127"/>
      <c r="T10" s="384"/>
      <c r="U10" s="17"/>
      <c r="W10" s="19"/>
      <c r="X10" s="51"/>
      <c r="Y10" s="127"/>
      <c r="AA10" s="17"/>
      <c r="AB10" s="19"/>
      <c r="AC10" s="19"/>
      <c r="AD10" s="56"/>
      <c r="AE10" s="127"/>
      <c r="AF10" s="597"/>
      <c r="AG10" s="21"/>
      <c r="AH10" s="21"/>
      <c r="AI10" s="19"/>
      <c r="AJ10" s="199"/>
      <c r="AK10" s="127"/>
      <c r="AL10" s="384"/>
      <c r="AM10" s="17"/>
      <c r="AN10" s="19"/>
      <c r="AO10" s="19"/>
      <c r="AQ10" s="93"/>
      <c r="AR10" s="51"/>
      <c r="AS10" s="51"/>
      <c r="AT10" s="64"/>
      <c r="AU10" s="20"/>
    </row>
    <row r="11" spans="1:47" s="3" customFormat="1" ht="12.75">
      <c r="A11" s="8"/>
      <c r="B11" s="1121">
        <v>3</v>
      </c>
      <c r="C11" s="1826" t="s">
        <v>119</v>
      </c>
      <c r="D11" s="737" t="s">
        <v>119</v>
      </c>
      <c r="E11" s="737"/>
      <c r="F11" s="117" t="s">
        <v>483</v>
      </c>
      <c r="G11" s="1122" t="s">
        <v>48</v>
      </c>
      <c r="H11" s="1123"/>
      <c r="I11" s="1124"/>
      <c r="J11" s="1125"/>
      <c r="K11" s="737" t="s">
        <v>119</v>
      </c>
      <c r="L11" s="737"/>
      <c r="M11" s="951" t="s">
        <v>472</v>
      </c>
      <c r="N11" s="1126"/>
      <c r="O11" s="735"/>
      <c r="P11" s="737"/>
      <c r="Q11" s="734"/>
      <c r="R11" s="737"/>
      <c r="S11" s="737"/>
      <c r="T11" s="393"/>
      <c r="U11" s="736"/>
      <c r="V11" s="737"/>
      <c r="W11" s="735"/>
      <c r="X11" s="950"/>
      <c r="Y11" s="292"/>
      <c r="Z11" s="292"/>
      <c r="AA11" s="394"/>
      <c r="AB11" s="395"/>
      <c r="AC11" s="395"/>
      <c r="AD11" s="381"/>
      <c r="AE11" s="292"/>
      <c r="AF11" s="243"/>
      <c r="AG11" s="946"/>
      <c r="AH11" s="946"/>
      <c r="AI11" s="395"/>
      <c r="AJ11" s="1127"/>
      <c r="AK11" s="292" t="s">
        <v>119</v>
      </c>
      <c r="AL11" s="117" t="s">
        <v>219</v>
      </c>
      <c r="AM11" s="394"/>
      <c r="AN11" s="395"/>
      <c r="AO11" s="395"/>
      <c r="AP11" s="1130"/>
      <c r="AQ11" s="209"/>
      <c r="AR11" s="54"/>
      <c r="AS11" s="54"/>
      <c r="AT11" s="65"/>
      <c r="AU11" s="172"/>
    </row>
    <row r="12" spans="1:47" s="3" customFormat="1" ht="12.75">
      <c r="A12" s="8"/>
      <c r="B12" s="44"/>
      <c r="C12" s="381"/>
      <c r="D12" s="292"/>
      <c r="E12" s="292"/>
      <c r="F12" s="117" t="s">
        <v>241</v>
      </c>
      <c r="G12" s="841">
        <v>2000</v>
      </c>
      <c r="H12" s="870" t="s">
        <v>120</v>
      </c>
      <c r="I12" s="871">
        <v>20</v>
      </c>
      <c r="J12" s="1128">
        <v>2000</v>
      </c>
      <c r="K12" s="292"/>
      <c r="L12" s="292"/>
      <c r="M12" s="888"/>
      <c r="N12" s="1129"/>
      <c r="O12" s="395"/>
      <c r="P12" s="292"/>
      <c r="Q12" s="381"/>
      <c r="R12" s="292"/>
      <c r="S12" s="292"/>
      <c r="T12" s="117"/>
      <c r="U12" s="394"/>
      <c r="V12" s="292"/>
      <c r="W12" s="395"/>
      <c r="X12" s="601"/>
      <c r="Y12" s="292"/>
      <c r="Z12" s="292"/>
      <c r="AA12" s="394"/>
      <c r="AB12" s="395"/>
      <c r="AC12" s="395"/>
      <c r="AD12" s="381"/>
      <c r="AE12" s="292"/>
      <c r="AF12" s="243"/>
      <c r="AG12" s="946"/>
      <c r="AH12" s="946"/>
      <c r="AI12" s="395"/>
      <c r="AJ12" s="1127"/>
      <c r="AK12" s="126" t="s">
        <v>119</v>
      </c>
      <c r="AL12" s="1764" t="s">
        <v>125</v>
      </c>
      <c r="AM12" s="1765" t="s">
        <v>163</v>
      </c>
      <c r="AN12" s="1766"/>
      <c r="AO12" s="1766"/>
      <c r="AP12" s="1767"/>
      <c r="AQ12" s="209"/>
      <c r="AR12" s="961"/>
      <c r="AS12" s="54"/>
      <c r="AT12" s="65"/>
      <c r="AU12" s="172"/>
    </row>
    <row r="13" spans="1:47" s="3" customFormat="1" ht="12.75">
      <c r="A13" s="8"/>
      <c r="B13" s="292"/>
      <c r="C13" s="381"/>
      <c r="D13" s="292"/>
      <c r="E13" s="292"/>
      <c r="F13" s="117"/>
      <c r="G13" s="872" t="s">
        <v>269</v>
      </c>
      <c r="H13" s="873"/>
      <c r="I13" s="874"/>
      <c r="J13" s="1074"/>
      <c r="K13" s="292"/>
      <c r="L13" s="292"/>
      <c r="M13" s="888"/>
      <c r="N13" s="1131"/>
      <c r="O13" s="372"/>
      <c r="P13" s="373"/>
      <c r="Q13" s="374"/>
      <c r="R13" s="292"/>
      <c r="S13" s="292"/>
      <c r="T13" s="117"/>
      <c r="U13" s="394"/>
      <c r="V13" s="292"/>
      <c r="W13" s="395"/>
      <c r="X13" s="601"/>
      <c r="Y13" s="292"/>
      <c r="Z13" s="292"/>
      <c r="AA13" s="394"/>
      <c r="AB13" s="395"/>
      <c r="AC13" s="395"/>
      <c r="AD13" s="381"/>
      <c r="AE13" s="292"/>
      <c r="AF13" s="243"/>
      <c r="AG13" s="946"/>
      <c r="AH13" s="946"/>
      <c r="AI13" s="395"/>
      <c r="AJ13" s="1127"/>
      <c r="AK13" s="126"/>
      <c r="AL13" s="1338"/>
      <c r="AM13" s="1765" t="s">
        <v>165</v>
      </c>
      <c r="AN13" s="1766" t="s">
        <v>121</v>
      </c>
      <c r="AO13" s="1766">
        <v>18</v>
      </c>
      <c r="AP13" s="1768" t="s">
        <v>315</v>
      </c>
      <c r="AQ13" s="67"/>
      <c r="AR13" s="50"/>
      <c r="AS13" s="54"/>
      <c r="AT13" s="65"/>
      <c r="AU13" s="172"/>
    </row>
    <row r="14" spans="1:47" s="3" customFormat="1" ht="12.75">
      <c r="A14" s="8"/>
      <c r="B14" s="292"/>
      <c r="C14" s="381"/>
      <c r="D14" s="292"/>
      <c r="E14" s="292"/>
      <c r="F14" s="117"/>
      <c r="G14" s="872">
        <v>2000</v>
      </c>
      <c r="H14" s="873" t="s">
        <v>120</v>
      </c>
      <c r="I14" s="874">
        <v>20</v>
      </c>
      <c r="J14" s="1449">
        <v>1000</v>
      </c>
      <c r="K14" s="292"/>
      <c r="L14" s="292"/>
      <c r="M14" s="1118"/>
      <c r="N14" s="1131"/>
      <c r="O14" s="372"/>
      <c r="P14" s="372"/>
      <c r="Q14" s="1132"/>
      <c r="R14" s="292"/>
      <c r="S14" s="292"/>
      <c r="T14" s="117"/>
      <c r="U14" s="394"/>
      <c r="V14" s="292"/>
      <c r="W14" s="395"/>
      <c r="X14" s="601"/>
      <c r="Y14" s="292"/>
      <c r="Z14" s="292"/>
      <c r="AA14" s="394"/>
      <c r="AB14" s="395"/>
      <c r="AC14" s="395"/>
      <c r="AD14" s="381"/>
      <c r="AE14" s="292"/>
      <c r="AF14" s="243"/>
      <c r="AG14" s="946"/>
      <c r="AH14" s="946"/>
      <c r="AI14" s="395"/>
      <c r="AJ14" s="1127"/>
      <c r="AK14" s="126"/>
      <c r="AL14" s="1338"/>
      <c r="AM14" s="1765"/>
      <c r="AN14" s="1766"/>
      <c r="AO14" s="1766"/>
      <c r="AP14" s="1768"/>
      <c r="AQ14" s="209"/>
      <c r="AR14" s="54"/>
      <c r="AS14" s="54"/>
      <c r="AT14" s="65"/>
      <c r="AU14" s="172"/>
    </row>
    <row r="15" spans="1:47" s="3" customFormat="1" ht="13.5" thickBot="1">
      <c r="A15" s="8"/>
      <c r="B15" s="292"/>
      <c r="C15" s="381"/>
      <c r="D15" s="292"/>
      <c r="E15" s="292"/>
      <c r="F15" s="117"/>
      <c r="G15" s="647" t="s">
        <v>158</v>
      </c>
      <c r="H15" s="648"/>
      <c r="I15" s="649"/>
      <c r="J15" s="1079"/>
      <c r="K15" s="292"/>
      <c r="L15" s="292"/>
      <c r="M15" s="1118"/>
      <c r="N15" s="1129"/>
      <c r="O15" s="395"/>
      <c r="P15" s="395"/>
      <c r="Q15" s="601"/>
      <c r="R15" s="292"/>
      <c r="S15" s="292"/>
      <c r="T15" s="117"/>
      <c r="U15" s="394"/>
      <c r="V15" s="292"/>
      <c r="W15" s="395"/>
      <c r="X15" s="601"/>
      <c r="Y15" s="292"/>
      <c r="Z15" s="292"/>
      <c r="AA15" s="394"/>
      <c r="AB15" s="395"/>
      <c r="AC15" s="395"/>
      <c r="AD15" s="381"/>
      <c r="AE15" s="292"/>
      <c r="AF15" s="243"/>
      <c r="AG15" s="946"/>
      <c r="AH15" s="946"/>
      <c r="AI15" s="395"/>
      <c r="AJ15" s="1127"/>
      <c r="AK15" s="218"/>
      <c r="AL15" s="224"/>
      <c r="AM15" s="1765"/>
      <c r="AN15" s="1766"/>
      <c r="AO15" s="1766"/>
      <c r="AP15" s="1768"/>
      <c r="AQ15" s="67"/>
      <c r="AR15" s="50"/>
      <c r="AS15" s="50"/>
      <c r="AT15" s="63"/>
      <c r="AU15" s="12"/>
    </row>
    <row r="16" spans="1:47" s="3" customFormat="1" ht="13.5" thickTop="1">
      <c r="A16" s="8"/>
      <c r="B16" s="869"/>
      <c r="C16" s="867"/>
      <c r="D16" s="869"/>
      <c r="E16" s="869"/>
      <c r="F16" s="745"/>
      <c r="G16" s="813" t="s">
        <v>159</v>
      </c>
      <c r="H16" s="815" t="s">
        <v>110</v>
      </c>
      <c r="I16" s="814">
        <v>24</v>
      </c>
      <c r="J16" s="816">
        <v>300</v>
      </c>
      <c r="K16" s="1133"/>
      <c r="L16" s="869"/>
      <c r="M16" s="1134"/>
      <c r="N16" s="1135"/>
      <c r="O16" s="866"/>
      <c r="P16" s="866"/>
      <c r="Q16" s="948"/>
      <c r="R16" s="869"/>
      <c r="S16" s="869"/>
      <c r="T16" s="745"/>
      <c r="U16" s="865"/>
      <c r="V16" s="869"/>
      <c r="W16" s="866"/>
      <c r="X16" s="948"/>
      <c r="Y16" s="869"/>
      <c r="Z16" s="869"/>
      <c r="AA16" s="865"/>
      <c r="AB16" s="866"/>
      <c r="AC16" s="866"/>
      <c r="AD16" s="867"/>
      <c r="AE16" s="869"/>
      <c r="AF16" s="821"/>
      <c r="AG16" s="1136"/>
      <c r="AH16" s="1136"/>
      <c r="AI16" s="866"/>
      <c r="AJ16" s="1137"/>
      <c r="AK16" s="869"/>
      <c r="AL16" s="745"/>
      <c r="AM16" s="865"/>
      <c r="AN16" s="866"/>
      <c r="AO16" s="866"/>
      <c r="AP16" s="948"/>
      <c r="AQ16" s="93"/>
      <c r="AR16" s="51"/>
      <c r="AS16" s="51"/>
      <c r="AT16" s="64"/>
      <c r="AU16" s="20"/>
    </row>
    <row r="17" spans="1:47" s="3" customFormat="1" ht="12.75">
      <c r="A17" s="1439" t="s">
        <v>548</v>
      </c>
      <c r="B17" s="44">
        <v>4</v>
      </c>
      <c r="C17" s="381" t="s">
        <v>123</v>
      </c>
      <c r="D17" s="292"/>
      <c r="E17" s="292"/>
      <c r="F17" s="393"/>
      <c r="G17" s="736"/>
      <c r="H17" s="735"/>
      <c r="I17" s="737"/>
      <c r="J17" s="734"/>
      <c r="K17" s="240"/>
      <c r="L17" s="240"/>
      <c r="M17" s="255"/>
      <c r="N17" s="726"/>
      <c r="O17" s="727"/>
      <c r="P17" s="727"/>
      <c r="Q17" s="728"/>
      <c r="R17" s="240" t="s">
        <v>123</v>
      </c>
      <c r="S17" s="240"/>
      <c r="T17" s="386" t="s">
        <v>294</v>
      </c>
      <c r="U17" s="98"/>
      <c r="V17" s="96"/>
      <c r="W17" s="95"/>
      <c r="X17" s="177"/>
      <c r="Y17" s="240"/>
      <c r="Z17" s="96"/>
      <c r="AA17" s="98"/>
      <c r="AB17" s="95"/>
      <c r="AC17" s="95"/>
      <c r="AD17" s="97"/>
      <c r="AE17" s="240"/>
      <c r="AF17" s="599"/>
      <c r="AG17" s="104"/>
      <c r="AH17" s="104"/>
      <c r="AI17" s="95"/>
      <c r="AJ17" s="241"/>
      <c r="AK17" s="240" t="s">
        <v>123</v>
      </c>
      <c r="AL17" s="386" t="s">
        <v>298</v>
      </c>
      <c r="AM17" s="98"/>
      <c r="AN17" s="95"/>
      <c r="AO17" s="95"/>
      <c r="AP17" s="177"/>
      <c r="AQ17" s="212"/>
      <c r="AR17" s="177"/>
      <c r="AS17" s="177"/>
      <c r="AT17" s="123"/>
      <c r="AU17" s="242"/>
    </row>
    <row r="18" spans="1:47" s="3" customFormat="1" ht="12.75">
      <c r="A18" s="8"/>
      <c r="B18" s="44"/>
      <c r="C18" s="381"/>
      <c r="D18" s="292"/>
      <c r="E18" s="292"/>
      <c r="F18" s="117"/>
      <c r="G18" s="394"/>
      <c r="H18" s="395"/>
      <c r="I18" s="292"/>
      <c r="J18" s="381"/>
      <c r="K18" s="126"/>
      <c r="L18" s="126"/>
      <c r="M18" s="255"/>
      <c r="N18" s="712"/>
      <c r="O18" s="710"/>
      <c r="P18" s="710"/>
      <c r="Q18" s="711"/>
      <c r="R18" s="126"/>
      <c r="S18" s="126"/>
      <c r="T18" s="31"/>
      <c r="U18" s="10"/>
      <c r="V18" s="6"/>
      <c r="W18" s="11"/>
      <c r="X18" s="50"/>
      <c r="Y18" s="126"/>
      <c r="Z18" s="6"/>
      <c r="AA18" s="10"/>
      <c r="AB18" s="11"/>
      <c r="AC18" s="11"/>
      <c r="AD18" s="53"/>
      <c r="AE18" s="126"/>
      <c r="AF18" s="255"/>
      <c r="AG18" s="13"/>
      <c r="AH18" s="13"/>
      <c r="AI18" s="11"/>
      <c r="AJ18" s="74"/>
      <c r="AK18" s="126"/>
      <c r="AL18" s="118"/>
      <c r="AM18" s="10"/>
      <c r="AN18" s="11"/>
      <c r="AO18" s="11"/>
      <c r="AP18" s="6"/>
      <c r="AQ18" s="67"/>
      <c r="AR18" s="50"/>
      <c r="AS18" s="50"/>
      <c r="AT18" s="63"/>
      <c r="AU18" s="12"/>
    </row>
    <row r="19" spans="1:47" s="3" customFormat="1" ht="13.5" thickBot="1">
      <c r="A19" s="8"/>
      <c r="B19" s="945"/>
      <c r="C19" s="908"/>
      <c r="D19" s="1156"/>
      <c r="E19" s="1156"/>
      <c r="F19" s="746"/>
      <c r="G19" s="895"/>
      <c r="H19" s="907"/>
      <c r="I19" s="1156"/>
      <c r="J19" s="908"/>
      <c r="K19" s="135"/>
      <c r="L19" s="128"/>
      <c r="M19" s="598"/>
      <c r="N19" s="723"/>
      <c r="O19" s="724"/>
      <c r="P19" s="724"/>
      <c r="Q19" s="725"/>
      <c r="R19" s="128"/>
      <c r="S19" s="128"/>
      <c r="T19" s="385"/>
      <c r="U19" s="78"/>
      <c r="V19" s="77"/>
      <c r="W19" s="79"/>
      <c r="X19" s="80"/>
      <c r="Y19" s="128"/>
      <c r="Z19" s="77"/>
      <c r="AA19" s="78"/>
      <c r="AB19" s="79"/>
      <c r="AC19" s="79"/>
      <c r="AD19" s="76"/>
      <c r="AE19" s="128"/>
      <c r="AF19" s="598"/>
      <c r="AG19" s="81"/>
      <c r="AH19" s="81"/>
      <c r="AI19" s="79"/>
      <c r="AJ19" s="200"/>
      <c r="AK19" s="128"/>
      <c r="AL19" s="385"/>
      <c r="AM19" s="78"/>
      <c r="AN19" s="79"/>
      <c r="AO19" s="79"/>
      <c r="AP19" s="77"/>
      <c r="AQ19" s="1954"/>
      <c r="AR19" s="1955"/>
      <c r="AS19" s="80"/>
      <c r="AT19" s="83"/>
      <c r="AU19" s="84"/>
    </row>
    <row r="20" spans="1:47" s="3" customFormat="1" ht="13.5" thickTop="1">
      <c r="A20" s="8"/>
      <c r="B20" s="44">
        <v>5</v>
      </c>
      <c r="C20" s="381" t="s">
        <v>126</v>
      </c>
      <c r="D20" s="292"/>
      <c r="E20" s="292"/>
      <c r="F20" s="117"/>
      <c r="G20" s="394"/>
      <c r="H20" s="395"/>
      <c r="I20" s="292"/>
      <c r="J20" s="1224"/>
      <c r="K20" s="247"/>
      <c r="L20" s="247"/>
      <c r="M20" s="742"/>
      <c r="N20" s="246"/>
      <c r="O20" s="235"/>
      <c r="P20" s="236"/>
      <c r="Q20" s="237"/>
      <c r="R20" s="247"/>
      <c r="S20" s="247"/>
      <c r="T20" s="742"/>
      <c r="U20" s="246"/>
      <c r="V20" s="6"/>
      <c r="W20" s="11"/>
      <c r="X20" s="50"/>
      <c r="Y20" s="126"/>
      <c r="Z20" s="31"/>
      <c r="AA20" s="10"/>
      <c r="AB20" s="11"/>
      <c r="AC20" s="11"/>
      <c r="AD20" s="53"/>
      <c r="AE20" s="126" t="s">
        <v>126</v>
      </c>
      <c r="AF20" s="255" t="s">
        <v>289</v>
      </c>
      <c r="AG20" s="13"/>
      <c r="AH20" s="13"/>
      <c r="AI20" s="11"/>
      <c r="AJ20" s="74"/>
      <c r="AK20" s="126"/>
      <c r="AL20" s="118"/>
      <c r="AM20" s="10"/>
      <c r="AN20" s="11"/>
      <c r="AO20" s="11"/>
      <c r="AP20" s="6"/>
      <c r="AQ20" s="67"/>
      <c r="AR20" s="50"/>
      <c r="AS20" s="50"/>
      <c r="AT20" s="63"/>
      <c r="AU20" s="12"/>
    </row>
    <row r="21" spans="1:47" s="3" customFormat="1" ht="12.75">
      <c r="A21" s="8"/>
      <c r="B21" s="292"/>
      <c r="C21" s="381"/>
      <c r="D21" s="292"/>
      <c r="E21" s="292"/>
      <c r="F21" s="117"/>
      <c r="G21" s="394"/>
      <c r="H21" s="395"/>
      <c r="I21" s="292"/>
      <c r="J21" s="381"/>
      <c r="K21" s="126"/>
      <c r="L21" s="126"/>
      <c r="M21" s="31"/>
      <c r="N21" s="10"/>
      <c r="O21" s="11"/>
      <c r="P21" s="6"/>
      <c r="Q21" s="53"/>
      <c r="R21" s="126"/>
      <c r="S21" s="126"/>
      <c r="T21" s="31"/>
      <c r="U21" s="10"/>
      <c r="V21" s="6"/>
      <c r="W21" s="11"/>
      <c r="X21" s="50"/>
      <c r="Y21" s="126"/>
      <c r="Z21" s="6"/>
      <c r="AA21" s="10"/>
      <c r="AB21" s="11"/>
      <c r="AC21" s="11"/>
      <c r="AD21" s="53"/>
      <c r="AE21" s="126"/>
      <c r="AF21" s="255"/>
      <c r="AG21" s="13"/>
      <c r="AH21" s="13"/>
      <c r="AI21" s="11"/>
      <c r="AJ21" s="74"/>
      <c r="AK21" s="126"/>
      <c r="AL21" s="118"/>
      <c r="AM21" s="10"/>
      <c r="AN21" s="11"/>
      <c r="AO21" s="11"/>
      <c r="AP21" s="6"/>
      <c r="AQ21" s="67"/>
      <c r="AR21" s="50"/>
      <c r="AS21" s="50"/>
      <c r="AT21" s="63"/>
      <c r="AU21" s="12"/>
    </row>
    <row r="22" spans="1:47" s="18" customFormat="1" ht="12.75">
      <c r="A22" s="8"/>
      <c r="B22" s="869"/>
      <c r="C22" s="867"/>
      <c r="D22" s="869"/>
      <c r="E22" s="869"/>
      <c r="F22" s="745"/>
      <c r="G22" s="865"/>
      <c r="H22" s="866"/>
      <c r="I22" s="869"/>
      <c r="J22" s="867"/>
      <c r="K22" s="127"/>
      <c r="L22" s="127"/>
      <c r="M22" s="384"/>
      <c r="N22" s="17"/>
      <c r="O22" s="19"/>
      <c r="Q22" s="56"/>
      <c r="R22" s="127"/>
      <c r="S22" s="127"/>
      <c r="T22" s="384"/>
      <c r="U22" s="17"/>
      <c r="W22" s="19"/>
      <c r="X22" s="51"/>
      <c r="Y22" s="127"/>
      <c r="AA22" s="17"/>
      <c r="AB22" s="19"/>
      <c r="AC22" s="19"/>
      <c r="AD22" s="56"/>
      <c r="AE22" s="127"/>
      <c r="AF22" s="597"/>
      <c r="AG22" s="21"/>
      <c r="AH22" s="21"/>
      <c r="AI22" s="19"/>
      <c r="AJ22" s="199"/>
      <c r="AK22" s="127"/>
      <c r="AL22" s="384"/>
      <c r="AM22" s="17"/>
      <c r="AN22" s="19"/>
      <c r="AO22" s="19"/>
      <c r="AQ22" s="93"/>
      <c r="AR22" s="51"/>
      <c r="AS22" s="51"/>
      <c r="AT22" s="64"/>
      <c r="AU22" s="20"/>
    </row>
    <row r="23" spans="1:47" s="3" customFormat="1" ht="12.75">
      <c r="A23" s="8"/>
      <c r="B23" s="44">
        <v>6</v>
      </c>
      <c r="C23" s="381" t="s">
        <v>109</v>
      </c>
      <c r="D23" s="292"/>
      <c r="E23" s="292"/>
      <c r="F23" s="117"/>
      <c r="G23" s="394"/>
      <c r="H23" s="395"/>
      <c r="I23" s="292"/>
      <c r="J23" s="381"/>
      <c r="K23" s="126"/>
      <c r="L23" s="126"/>
      <c r="M23" s="31"/>
      <c r="N23" s="10"/>
      <c r="O23" s="11"/>
      <c r="P23" s="6"/>
      <c r="Q23" s="53"/>
      <c r="R23" s="126" t="s">
        <v>109</v>
      </c>
      <c r="S23" s="126"/>
      <c r="T23" s="31" t="s">
        <v>372</v>
      </c>
      <c r="U23" s="10"/>
      <c r="V23" s="6"/>
      <c r="W23" s="11"/>
      <c r="X23" s="50"/>
      <c r="Y23" s="126"/>
      <c r="Z23" s="6"/>
      <c r="AA23" s="10"/>
      <c r="AB23" s="11"/>
      <c r="AC23" s="11"/>
      <c r="AD23" s="53"/>
      <c r="AE23" s="126"/>
      <c r="AF23" s="255"/>
      <c r="AG23" s="13"/>
      <c r="AH23" s="13"/>
      <c r="AI23" s="11"/>
      <c r="AJ23" s="74"/>
      <c r="AK23" s="126"/>
      <c r="AL23" s="118"/>
      <c r="AM23" s="10"/>
      <c r="AN23" s="11"/>
      <c r="AO23" s="11"/>
      <c r="AP23" s="6"/>
      <c r="AQ23" s="67"/>
      <c r="AR23" s="50"/>
      <c r="AS23" s="50"/>
      <c r="AT23" s="63"/>
      <c r="AU23" s="12"/>
    </row>
    <row r="24" spans="1:47" s="3" customFormat="1" ht="12.75">
      <c r="A24" s="8"/>
      <c r="B24" s="292"/>
      <c r="C24" s="381"/>
      <c r="D24" s="292"/>
      <c r="E24" s="292"/>
      <c r="F24" s="117"/>
      <c r="G24" s="394"/>
      <c r="H24" s="395"/>
      <c r="I24" s="292"/>
      <c r="J24" s="381"/>
      <c r="K24" s="126"/>
      <c r="L24" s="126"/>
      <c r="M24" s="31"/>
      <c r="N24" s="10"/>
      <c r="O24" s="11"/>
      <c r="P24" s="6"/>
      <c r="Q24" s="53"/>
      <c r="R24" s="126"/>
      <c r="S24" s="126"/>
      <c r="T24" s="31"/>
      <c r="U24" s="10"/>
      <c r="V24" s="6"/>
      <c r="W24" s="11"/>
      <c r="X24" s="50"/>
      <c r="Y24" s="126"/>
      <c r="Z24" s="6"/>
      <c r="AA24" s="10"/>
      <c r="AB24" s="11"/>
      <c r="AC24" s="11"/>
      <c r="AD24" s="53"/>
      <c r="AE24" s="126"/>
      <c r="AF24" s="255"/>
      <c r="AG24" s="13"/>
      <c r="AH24" s="13"/>
      <c r="AI24" s="11"/>
      <c r="AJ24" s="74"/>
      <c r="AK24" s="126"/>
      <c r="AL24" s="118"/>
      <c r="AM24" s="10"/>
      <c r="AN24" s="11"/>
      <c r="AO24" s="11"/>
      <c r="AP24" s="50"/>
      <c r="AQ24" s="67"/>
      <c r="AR24" s="50"/>
      <c r="AS24" s="50"/>
      <c r="AT24" s="63"/>
      <c r="AU24" s="12"/>
    </row>
    <row r="25" spans="1:47" s="18" customFormat="1" ht="12.75">
      <c r="A25" s="8"/>
      <c r="B25" s="869"/>
      <c r="C25" s="867"/>
      <c r="D25" s="869"/>
      <c r="E25" s="869"/>
      <c r="F25" s="745"/>
      <c r="G25" s="865"/>
      <c r="H25" s="866"/>
      <c r="I25" s="869"/>
      <c r="J25" s="867"/>
      <c r="K25" s="127"/>
      <c r="L25" s="127"/>
      <c r="M25" s="384"/>
      <c r="N25" s="17"/>
      <c r="O25" s="19"/>
      <c r="Q25" s="56"/>
      <c r="R25" s="127"/>
      <c r="S25" s="127"/>
      <c r="T25" s="384"/>
      <c r="U25" s="17"/>
      <c r="W25" s="19"/>
      <c r="X25" s="51"/>
      <c r="Y25" s="127"/>
      <c r="AA25" s="17"/>
      <c r="AB25" s="19"/>
      <c r="AC25" s="19"/>
      <c r="AD25" s="56"/>
      <c r="AE25" s="127"/>
      <c r="AF25" s="597"/>
      <c r="AG25" s="21"/>
      <c r="AH25" s="21"/>
      <c r="AI25" s="19"/>
      <c r="AJ25" s="199"/>
      <c r="AK25" s="216"/>
      <c r="AL25" s="384"/>
      <c r="AM25" s="17"/>
      <c r="AN25" s="19"/>
      <c r="AO25" s="19"/>
      <c r="AP25" s="51"/>
      <c r="AQ25" s="93"/>
      <c r="AR25" s="51"/>
      <c r="AS25" s="51"/>
      <c r="AT25" s="64"/>
      <c r="AU25" s="20"/>
    </row>
    <row r="26" spans="1:47" s="3" customFormat="1" ht="12.75">
      <c r="A26" s="8"/>
      <c r="B26" s="292">
        <v>7</v>
      </c>
      <c r="C26" s="381" t="s">
        <v>112</v>
      </c>
      <c r="D26" s="292" t="s">
        <v>112</v>
      </c>
      <c r="E26" s="292"/>
      <c r="F26" s="117" t="s">
        <v>124</v>
      </c>
      <c r="G26" s="394"/>
      <c r="H26" s="395"/>
      <c r="I26" s="292"/>
      <c r="J26" s="381"/>
      <c r="K26" s="126"/>
      <c r="L26" s="126"/>
      <c r="M26" s="31"/>
      <c r="N26" s="98"/>
      <c r="O26" s="95"/>
      <c r="P26" s="96"/>
      <c r="Q26" s="97"/>
      <c r="R26" s="126"/>
      <c r="S26" s="126"/>
      <c r="T26" s="31"/>
      <c r="U26" s="10"/>
      <c r="V26" s="6"/>
      <c r="W26" s="11"/>
      <c r="X26" s="50"/>
      <c r="Y26" s="126"/>
      <c r="Z26" s="6"/>
      <c r="AA26" s="10"/>
      <c r="AB26" s="11"/>
      <c r="AC26" s="11"/>
      <c r="AD26" s="53"/>
      <c r="AE26" s="126"/>
      <c r="AF26" s="255"/>
      <c r="AG26" s="13"/>
      <c r="AH26" s="13"/>
      <c r="AI26" s="11"/>
      <c r="AJ26" s="74"/>
      <c r="AK26" s="217"/>
      <c r="AL26" s="386"/>
      <c r="AM26" s="98"/>
      <c r="AN26" s="95"/>
      <c r="AO26" s="95"/>
      <c r="AP26" s="177"/>
      <c r="AQ26" s="67"/>
      <c r="AR26" s="50"/>
      <c r="AS26" s="50"/>
      <c r="AT26" s="63"/>
      <c r="AU26" s="12"/>
    </row>
    <row r="27" spans="1:47" s="3" customFormat="1" ht="12.75">
      <c r="A27" s="8"/>
      <c r="B27" s="292"/>
      <c r="C27" s="381"/>
      <c r="D27" s="292"/>
      <c r="E27" s="292"/>
      <c r="F27" s="117"/>
      <c r="G27" s="394"/>
      <c r="H27" s="395"/>
      <c r="I27" s="292"/>
      <c r="J27" s="381"/>
      <c r="K27" s="126"/>
      <c r="L27" s="126"/>
      <c r="M27" s="31"/>
      <c r="N27" s="10"/>
      <c r="O27" s="11"/>
      <c r="P27" s="6"/>
      <c r="Q27" s="53"/>
      <c r="R27" s="126"/>
      <c r="S27" s="126"/>
      <c r="T27" s="31"/>
      <c r="U27" s="10"/>
      <c r="V27" s="6"/>
      <c r="W27" s="11"/>
      <c r="X27" s="50"/>
      <c r="Y27" s="126"/>
      <c r="Z27" s="6"/>
      <c r="AA27" s="10"/>
      <c r="AB27" s="11"/>
      <c r="AC27" s="11"/>
      <c r="AD27" s="53"/>
      <c r="AE27" s="126"/>
      <c r="AF27" s="255"/>
      <c r="AG27" s="13"/>
      <c r="AH27" s="13"/>
      <c r="AI27" s="11"/>
      <c r="AJ27" s="74"/>
      <c r="AK27" s="126"/>
      <c r="AL27" s="118"/>
      <c r="AM27" s="10"/>
      <c r="AN27" s="11"/>
      <c r="AO27" s="11"/>
      <c r="AP27" s="6"/>
      <c r="AQ27" s="67"/>
      <c r="AR27" s="50"/>
      <c r="AS27" s="50"/>
      <c r="AT27" s="63"/>
      <c r="AU27" s="12"/>
    </row>
    <row r="28" spans="1:47" s="18" customFormat="1" ht="12.75">
      <c r="A28" s="8"/>
      <c r="B28" s="869"/>
      <c r="C28" s="867"/>
      <c r="D28" s="869"/>
      <c r="E28" s="869"/>
      <c r="F28" s="745"/>
      <c r="G28" s="865"/>
      <c r="H28" s="866"/>
      <c r="I28" s="869"/>
      <c r="J28" s="867"/>
      <c r="K28" s="127"/>
      <c r="L28" s="127"/>
      <c r="M28" s="384"/>
      <c r="N28" s="17"/>
      <c r="O28" s="19"/>
      <c r="Q28" s="56"/>
      <c r="R28" s="127"/>
      <c r="S28" s="127"/>
      <c r="T28" s="384"/>
      <c r="U28" s="17"/>
      <c r="W28" s="19"/>
      <c r="X28" s="51"/>
      <c r="Y28" s="127"/>
      <c r="AA28" s="17"/>
      <c r="AB28" s="19"/>
      <c r="AC28" s="19"/>
      <c r="AD28" s="56"/>
      <c r="AE28" s="127"/>
      <c r="AF28" s="597"/>
      <c r="AG28" s="21"/>
      <c r="AH28" s="21"/>
      <c r="AI28" s="19"/>
      <c r="AJ28" s="199"/>
      <c r="AK28" s="127"/>
      <c r="AL28" s="384"/>
      <c r="AM28" s="17"/>
      <c r="AN28" s="19"/>
      <c r="AO28" s="19"/>
      <c r="AQ28" s="93"/>
      <c r="AR28" s="51"/>
      <c r="AS28" s="51"/>
      <c r="AT28" s="64"/>
      <c r="AU28" s="20"/>
    </row>
    <row r="29" spans="1:47" s="3" customFormat="1" ht="12.75">
      <c r="A29" s="8"/>
      <c r="B29" s="292">
        <v>8</v>
      </c>
      <c r="C29" s="381" t="s">
        <v>115</v>
      </c>
      <c r="D29" s="292"/>
      <c r="E29" s="292"/>
      <c r="F29" s="117"/>
      <c r="G29" s="394"/>
      <c r="H29" s="395"/>
      <c r="I29" s="292"/>
      <c r="J29" s="381"/>
      <c r="K29" s="126"/>
      <c r="L29" s="126"/>
      <c r="M29" s="31"/>
      <c r="N29" s="10"/>
      <c r="O29" s="11"/>
      <c r="P29" s="6"/>
      <c r="Q29" s="53"/>
      <c r="R29" s="126" t="s">
        <v>115</v>
      </c>
      <c r="S29" s="126"/>
      <c r="T29" s="31" t="s">
        <v>371</v>
      </c>
      <c r="U29" s="10"/>
      <c r="V29" s="6"/>
      <c r="W29" s="11"/>
      <c r="X29" s="50"/>
      <c r="Y29" s="126"/>
      <c r="Z29" s="6"/>
      <c r="AA29" s="10"/>
      <c r="AB29" s="11"/>
      <c r="AC29" s="11"/>
      <c r="AD29" s="53"/>
      <c r="AE29" s="126"/>
      <c r="AF29" s="255"/>
      <c r="AG29" s="13"/>
      <c r="AH29" s="13"/>
      <c r="AI29" s="11"/>
      <c r="AJ29" s="74"/>
      <c r="AK29" s="126"/>
      <c r="AL29" s="118"/>
      <c r="AM29" s="10"/>
      <c r="AN29" s="11"/>
      <c r="AO29" s="11"/>
      <c r="AP29" s="6"/>
      <c r="AQ29" s="67"/>
      <c r="AR29" s="50"/>
      <c r="AS29" s="50"/>
      <c r="AT29" s="63"/>
      <c r="AU29" s="12"/>
    </row>
    <row r="30" spans="1:47" s="3" customFormat="1" ht="12.75">
      <c r="A30" s="8"/>
      <c r="B30" s="292"/>
      <c r="C30" s="381"/>
      <c r="D30" s="292"/>
      <c r="E30" s="292"/>
      <c r="F30" s="117"/>
      <c r="G30" s="394"/>
      <c r="H30" s="395"/>
      <c r="I30" s="292"/>
      <c r="J30" s="381"/>
      <c r="K30" s="126"/>
      <c r="L30" s="126"/>
      <c r="M30" s="31"/>
      <c r="N30" s="10"/>
      <c r="O30" s="11"/>
      <c r="P30" s="6"/>
      <c r="Q30" s="53"/>
      <c r="R30" s="126"/>
      <c r="S30" s="126"/>
      <c r="T30" s="31"/>
      <c r="U30" s="10"/>
      <c r="V30" s="6"/>
      <c r="W30" s="11"/>
      <c r="X30" s="50"/>
      <c r="Y30" s="126"/>
      <c r="Z30" s="6"/>
      <c r="AA30" s="10"/>
      <c r="AB30" s="11"/>
      <c r="AC30" s="11"/>
      <c r="AD30" s="53"/>
      <c r="AE30" s="126"/>
      <c r="AF30" s="255"/>
      <c r="AG30" s="13"/>
      <c r="AH30" s="13"/>
      <c r="AI30" s="11"/>
      <c r="AJ30" s="74"/>
      <c r="AK30" s="126"/>
      <c r="AL30" s="118"/>
      <c r="AM30" s="10"/>
      <c r="AN30" s="11"/>
      <c r="AO30" s="11"/>
      <c r="AP30" s="6"/>
      <c r="AQ30" s="67"/>
      <c r="AR30" s="50"/>
      <c r="AS30" s="50"/>
      <c r="AT30" s="63"/>
      <c r="AU30" s="12"/>
    </row>
    <row r="31" spans="1:47" s="18" customFormat="1" ht="12.75">
      <c r="A31" s="8"/>
      <c r="B31" s="869"/>
      <c r="C31" s="867"/>
      <c r="D31" s="869"/>
      <c r="E31" s="869"/>
      <c r="F31" s="745"/>
      <c r="G31" s="865"/>
      <c r="H31" s="866"/>
      <c r="I31" s="869"/>
      <c r="J31" s="867"/>
      <c r="K31" s="127"/>
      <c r="L31" s="127"/>
      <c r="M31" s="384"/>
      <c r="N31" s="17"/>
      <c r="O31" s="19"/>
      <c r="Q31" s="56"/>
      <c r="R31" s="127"/>
      <c r="S31" s="127"/>
      <c r="T31" s="384"/>
      <c r="U31" s="17"/>
      <c r="W31" s="19"/>
      <c r="X31" s="51"/>
      <c r="Y31" s="127"/>
      <c r="AA31" s="17"/>
      <c r="AB31" s="19"/>
      <c r="AC31" s="19"/>
      <c r="AD31" s="56"/>
      <c r="AE31" s="127"/>
      <c r="AF31" s="597"/>
      <c r="AG31" s="21"/>
      <c r="AH31" s="21"/>
      <c r="AI31" s="19"/>
      <c r="AJ31" s="199"/>
      <c r="AK31" s="127"/>
      <c r="AL31" s="384"/>
      <c r="AM31" s="17"/>
      <c r="AN31" s="19"/>
      <c r="AO31" s="19"/>
      <c r="AQ31" s="93"/>
      <c r="AR31" s="51"/>
      <c r="AS31" s="51"/>
      <c r="AT31" s="64"/>
      <c r="AU31" s="20"/>
    </row>
    <row r="32" spans="1:47" s="3" customFormat="1" ht="12.75">
      <c r="A32" s="8"/>
      <c r="B32" s="292">
        <v>9</v>
      </c>
      <c r="C32" s="381" t="s">
        <v>117</v>
      </c>
      <c r="D32" s="292"/>
      <c r="E32" s="292"/>
      <c r="F32" s="117"/>
      <c r="G32" s="394"/>
      <c r="H32" s="395"/>
      <c r="I32" s="292"/>
      <c r="J32" s="381"/>
      <c r="K32" s="126"/>
      <c r="L32" s="126"/>
      <c r="M32" s="31"/>
      <c r="N32" s="98"/>
      <c r="O32" s="95"/>
      <c r="P32" s="96"/>
      <c r="Q32" s="97"/>
      <c r="R32" s="126"/>
      <c r="S32" s="126"/>
      <c r="T32" s="31"/>
      <c r="U32" s="10"/>
      <c r="V32" s="6"/>
      <c r="W32" s="11"/>
      <c r="X32" s="50"/>
      <c r="Y32" s="126" t="s">
        <v>117</v>
      </c>
      <c r="Z32" s="31" t="s">
        <v>479</v>
      </c>
      <c r="AA32" s="718" t="s">
        <v>172</v>
      </c>
      <c r="AB32" s="710"/>
      <c r="AC32" s="710"/>
      <c r="AD32" s="711"/>
      <c r="AE32" s="126"/>
      <c r="AF32" s="255"/>
      <c r="AG32" s="13"/>
      <c r="AH32" s="13"/>
      <c r="AI32" s="11"/>
      <c r="AJ32" s="74"/>
      <c r="AK32" s="126"/>
      <c r="AL32" s="118"/>
      <c r="AM32" s="10"/>
      <c r="AN32" s="11"/>
      <c r="AO32" s="11"/>
      <c r="AP32" s="6"/>
      <c r="AQ32" s="67"/>
      <c r="AR32" s="50"/>
      <c r="AS32" s="50"/>
      <c r="AT32" s="63"/>
      <c r="AU32" s="12"/>
    </row>
    <row r="33" spans="1:47" s="3" customFormat="1" ht="12.75">
      <c r="A33" s="8"/>
      <c r="B33" s="292"/>
      <c r="C33" s="381"/>
      <c r="D33" s="292"/>
      <c r="E33" s="292"/>
      <c r="F33" s="117"/>
      <c r="G33" s="394"/>
      <c r="H33" s="395"/>
      <c r="I33" s="292"/>
      <c r="J33" s="381"/>
      <c r="K33" s="126"/>
      <c r="L33" s="126"/>
      <c r="M33" s="31"/>
      <c r="N33" s="10"/>
      <c r="O33" s="11"/>
      <c r="P33" s="6"/>
      <c r="Q33" s="53"/>
      <c r="R33" s="126"/>
      <c r="S33" s="126"/>
      <c r="T33" s="31"/>
      <c r="U33" s="10"/>
      <c r="V33" s="6"/>
      <c r="W33" s="11"/>
      <c r="X33" s="50"/>
      <c r="Y33" s="126"/>
      <c r="Z33" s="6"/>
      <c r="AA33" s="718" t="s">
        <v>111</v>
      </c>
      <c r="AB33" s="710" t="s">
        <v>386</v>
      </c>
      <c r="AC33" s="710">
        <v>14</v>
      </c>
      <c r="AD33" s="711">
        <v>150</v>
      </c>
      <c r="AE33" s="126"/>
      <c r="AF33" s="255"/>
      <c r="AG33" s="13"/>
      <c r="AH33" s="13"/>
      <c r="AI33" s="11"/>
      <c r="AJ33" s="74"/>
      <c r="AK33" s="126"/>
      <c r="AL33" s="118"/>
      <c r="AM33" s="10"/>
      <c r="AN33" s="11"/>
      <c r="AO33" s="11"/>
      <c r="AP33" s="6"/>
      <c r="AQ33" s="67"/>
      <c r="AR33" s="50"/>
      <c r="AS33" s="63"/>
      <c r="AT33" s="63"/>
      <c r="AU33" s="12"/>
    </row>
    <row r="34" spans="1:47" s="3" customFormat="1" ht="12.75">
      <c r="A34" s="8"/>
      <c r="B34" s="292"/>
      <c r="C34" s="381"/>
      <c r="D34" s="869"/>
      <c r="E34" s="292"/>
      <c r="F34" s="117"/>
      <c r="G34" s="394"/>
      <c r="H34" s="395"/>
      <c r="I34" s="292"/>
      <c r="J34" s="381"/>
      <c r="K34" s="126"/>
      <c r="L34" s="126"/>
      <c r="M34" s="31"/>
      <c r="N34" s="10"/>
      <c r="O34" s="11"/>
      <c r="P34" s="6"/>
      <c r="Q34" s="53"/>
      <c r="R34" s="126"/>
      <c r="S34" s="126"/>
      <c r="T34" s="31"/>
      <c r="U34" s="10"/>
      <c r="V34" s="6"/>
      <c r="W34" s="11"/>
      <c r="X34" s="50"/>
      <c r="Y34" s="126"/>
      <c r="Z34" s="6"/>
      <c r="AA34" s="159"/>
      <c r="AB34" s="285"/>
      <c r="AC34" s="285"/>
      <c r="AD34" s="286"/>
      <c r="AE34" s="126"/>
      <c r="AF34" s="255"/>
      <c r="AG34" s="13"/>
      <c r="AH34" s="13"/>
      <c r="AI34" s="11"/>
      <c r="AJ34" s="74"/>
      <c r="AK34" s="126"/>
      <c r="AL34" s="118"/>
      <c r="AM34" s="10"/>
      <c r="AN34" s="11"/>
      <c r="AO34" s="11"/>
      <c r="AP34" s="6"/>
      <c r="AQ34" s="67"/>
      <c r="AR34" s="50"/>
      <c r="AS34" s="63"/>
      <c r="AT34" s="63"/>
      <c r="AU34" s="12"/>
    </row>
    <row r="35" spans="1:47" s="18" customFormat="1" ht="12.75">
      <c r="A35" s="8"/>
      <c r="B35" s="869"/>
      <c r="C35" s="867"/>
      <c r="D35" s="869"/>
      <c r="E35" s="869"/>
      <c r="F35" s="745"/>
      <c r="G35" s="865"/>
      <c r="H35" s="866"/>
      <c r="I35" s="869"/>
      <c r="J35" s="867"/>
      <c r="K35" s="127"/>
      <c r="L35" s="127"/>
      <c r="M35" s="384"/>
      <c r="N35" s="17"/>
      <c r="O35" s="19"/>
      <c r="Q35" s="56"/>
      <c r="R35" s="127"/>
      <c r="S35" s="127"/>
      <c r="T35" s="384"/>
      <c r="U35" s="17"/>
      <c r="W35" s="19"/>
      <c r="X35" s="51"/>
      <c r="Y35" s="127"/>
      <c r="AA35" s="160"/>
      <c r="AB35" s="288"/>
      <c r="AC35" s="288"/>
      <c r="AD35" s="289"/>
      <c r="AE35" s="127"/>
      <c r="AF35" s="597"/>
      <c r="AG35" s="21"/>
      <c r="AH35" s="21"/>
      <c r="AI35" s="19"/>
      <c r="AJ35" s="199"/>
      <c r="AK35" s="127"/>
      <c r="AL35" s="384"/>
      <c r="AM35" s="17"/>
      <c r="AN35" s="19"/>
      <c r="AO35" s="19"/>
      <c r="AQ35" s="93"/>
      <c r="AR35" s="51"/>
      <c r="AS35" s="64"/>
      <c r="AT35" s="64"/>
      <c r="AU35" s="20"/>
    </row>
    <row r="36" spans="1:47" s="3" customFormat="1" ht="12.75">
      <c r="A36" s="8"/>
      <c r="B36" s="44">
        <v>10</v>
      </c>
      <c r="C36" s="381" t="s">
        <v>119</v>
      </c>
      <c r="D36" s="292" t="s">
        <v>119</v>
      </c>
      <c r="E36" s="292"/>
      <c r="F36" s="393" t="s">
        <v>481</v>
      </c>
      <c r="G36" s="647" t="s">
        <v>314</v>
      </c>
      <c r="H36" s="648"/>
      <c r="I36" s="649"/>
      <c r="J36" s="1079"/>
      <c r="K36" s="126" t="s">
        <v>119</v>
      </c>
      <c r="L36" s="126"/>
      <c r="M36" s="599" t="s">
        <v>472</v>
      </c>
      <c r="N36" s="10"/>
      <c r="O36" s="95"/>
      <c r="P36" s="96"/>
      <c r="Q36" s="97"/>
      <c r="R36" s="126"/>
      <c r="S36" s="126"/>
      <c r="T36" s="31"/>
      <c r="U36" s="10"/>
      <c r="V36" s="6"/>
      <c r="W36" s="11"/>
      <c r="X36" s="50"/>
      <c r="Y36" s="126"/>
      <c r="Z36" s="6"/>
      <c r="AA36" s="10"/>
      <c r="AB36" s="11"/>
      <c r="AC36" s="11"/>
      <c r="AD36" s="53"/>
      <c r="AE36" s="126"/>
      <c r="AF36" s="255"/>
      <c r="AG36" s="13"/>
      <c r="AH36" s="13"/>
      <c r="AI36" s="11"/>
      <c r="AJ36" s="74"/>
      <c r="AK36" s="126" t="s">
        <v>119</v>
      </c>
      <c r="AL36" s="255" t="s">
        <v>219</v>
      </c>
      <c r="AM36" s="10" t="s">
        <v>775</v>
      </c>
      <c r="AN36" s="11"/>
      <c r="AO36" s="11"/>
      <c r="AP36" s="6"/>
      <c r="AQ36" s="67"/>
      <c r="AR36" s="50"/>
      <c r="AS36" s="50"/>
      <c r="AT36" s="63"/>
      <c r="AU36" s="12"/>
    </row>
    <row r="37" spans="1:47" s="3" customFormat="1" ht="12.75">
      <c r="A37" s="8"/>
      <c r="B37" s="292"/>
      <c r="C37" s="381"/>
      <c r="D37" s="292"/>
      <c r="E37" s="292"/>
      <c r="F37" s="117" t="s">
        <v>241</v>
      </c>
      <c r="G37" s="647" t="s">
        <v>468</v>
      </c>
      <c r="H37" s="648" t="s">
        <v>120</v>
      </c>
      <c r="I37" s="649">
        <v>16</v>
      </c>
      <c r="J37" s="854">
        <v>1000</v>
      </c>
      <c r="K37" s="126"/>
      <c r="L37" s="126"/>
      <c r="M37" s="31"/>
      <c r="N37" s="396" t="s">
        <v>997</v>
      </c>
      <c r="O37" s="285"/>
      <c r="P37" s="284"/>
      <c r="Q37" s="286"/>
      <c r="R37" s="126"/>
      <c r="S37" s="126"/>
      <c r="T37" s="31"/>
      <c r="U37" s="10"/>
      <c r="V37" s="6"/>
      <c r="W37" s="11"/>
      <c r="X37" s="50"/>
      <c r="Y37" s="126"/>
      <c r="Z37" s="6"/>
      <c r="AA37" s="10"/>
      <c r="AB37" s="11"/>
      <c r="AC37" s="11"/>
      <c r="AD37" s="53"/>
      <c r="AE37" s="126"/>
      <c r="AF37" s="255"/>
      <c r="AG37" s="13"/>
      <c r="AH37" s="13"/>
      <c r="AI37" s="11"/>
      <c r="AJ37" s="74"/>
      <c r="AK37" s="126"/>
      <c r="AL37" s="117"/>
      <c r="AM37" s="394" t="s">
        <v>128</v>
      </c>
      <c r="AN37" s="395" t="s">
        <v>121</v>
      </c>
      <c r="AO37" s="395">
        <v>16</v>
      </c>
      <c r="AP37" s="292"/>
      <c r="AQ37" s="67"/>
      <c r="AR37" s="50"/>
      <c r="AS37" s="50"/>
      <c r="AT37" s="63"/>
      <c r="AU37" s="12"/>
    </row>
    <row r="38" spans="1:47" s="3" customFormat="1" ht="12.75">
      <c r="A38" s="8"/>
      <c r="B38" s="292"/>
      <c r="C38" s="381"/>
      <c r="D38" s="292"/>
      <c r="E38" s="292"/>
      <c r="F38" s="117"/>
      <c r="G38" s="660" t="s">
        <v>164</v>
      </c>
      <c r="H38" s="661"/>
      <c r="I38" s="662"/>
      <c r="J38" s="1076"/>
      <c r="K38" s="126"/>
      <c r="L38" s="126"/>
      <c r="M38" s="31"/>
      <c r="N38" s="396" t="s">
        <v>759</v>
      </c>
      <c r="O38" s="285"/>
      <c r="P38" s="284"/>
      <c r="Q38" s="286"/>
      <c r="R38" s="126"/>
      <c r="S38" s="126"/>
      <c r="T38" s="31"/>
      <c r="U38" s="10"/>
      <c r="V38" s="6"/>
      <c r="W38" s="11"/>
      <c r="X38" s="50"/>
      <c r="Y38" s="126"/>
      <c r="Z38" s="6"/>
      <c r="AA38" s="10"/>
      <c r="AB38" s="11"/>
      <c r="AC38" s="11"/>
      <c r="AD38" s="53"/>
      <c r="AE38" s="126"/>
      <c r="AF38" s="255"/>
      <c r="AG38" s="13"/>
      <c r="AH38" s="13"/>
      <c r="AI38" s="11"/>
      <c r="AJ38" s="74"/>
      <c r="AK38" s="126"/>
      <c r="AL38" s="117"/>
      <c r="AM38" s="394"/>
      <c r="AN38" s="395"/>
      <c r="AO38" s="395"/>
      <c r="AP38" s="292"/>
      <c r="AQ38" s="67"/>
      <c r="AR38" s="50"/>
      <c r="AS38" s="50"/>
      <c r="AT38" s="63"/>
      <c r="AU38" s="12"/>
    </row>
    <row r="39" spans="1:47" s="3" customFormat="1" ht="12.75">
      <c r="A39" s="8"/>
      <c r="B39" s="292"/>
      <c r="C39" s="381"/>
      <c r="D39" s="292"/>
      <c r="E39" s="292"/>
      <c r="F39" s="117"/>
      <c r="G39" s="660" t="s">
        <v>111</v>
      </c>
      <c r="H39" s="661" t="s">
        <v>121</v>
      </c>
      <c r="I39" s="662">
        <v>14</v>
      </c>
      <c r="J39" s="1076">
        <v>400</v>
      </c>
      <c r="K39" s="126"/>
      <c r="L39" s="126"/>
      <c r="M39" s="31"/>
      <c r="N39" s="10"/>
      <c r="O39" s="11"/>
      <c r="P39" s="6"/>
      <c r="Q39" s="53"/>
      <c r="R39" s="126"/>
      <c r="S39" s="126"/>
      <c r="T39" s="31"/>
      <c r="U39" s="10"/>
      <c r="V39" s="6"/>
      <c r="W39" s="11"/>
      <c r="X39" s="50"/>
      <c r="Y39" s="126"/>
      <c r="Z39" s="6"/>
      <c r="AA39" s="10"/>
      <c r="AB39" s="11"/>
      <c r="AC39" s="11"/>
      <c r="AD39" s="53"/>
      <c r="AE39" s="126"/>
      <c r="AF39" s="255"/>
      <c r="AG39" s="13"/>
      <c r="AH39" s="13"/>
      <c r="AI39" s="11"/>
      <c r="AJ39" s="74"/>
      <c r="AK39" s="126"/>
      <c r="AL39" s="117"/>
      <c r="AM39" s="394"/>
      <c r="AN39" s="395"/>
      <c r="AO39" s="395"/>
      <c r="AP39" s="292"/>
      <c r="AQ39" s="67"/>
      <c r="AR39" s="50"/>
      <c r="AS39" s="50"/>
      <c r="AT39" s="63"/>
      <c r="AU39" s="12"/>
    </row>
    <row r="40" spans="1:47" s="3" customFormat="1" ht="12.75">
      <c r="A40" s="8"/>
      <c r="B40" s="292"/>
      <c r="C40" s="381"/>
      <c r="D40" s="292"/>
      <c r="E40" s="292"/>
      <c r="F40" s="117"/>
      <c r="G40" s="647" t="s">
        <v>168</v>
      </c>
      <c r="H40" s="648" t="s">
        <v>110</v>
      </c>
      <c r="I40" s="649">
        <v>18</v>
      </c>
      <c r="J40" s="1079">
        <v>300</v>
      </c>
      <c r="K40" s="126"/>
      <c r="L40" s="126"/>
      <c r="M40" s="31"/>
      <c r="N40" s="10"/>
      <c r="O40" s="11"/>
      <c r="P40" s="6"/>
      <c r="Q40" s="53"/>
      <c r="R40" s="126"/>
      <c r="S40" s="126"/>
      <c r="T40" s="31"/>
      <c r="U40" s="10"/>
      <c r="V40" s="6"/>
      <c r="W40" s="11"/>
      <c r="X40" s="50"/>
      <c r="Y40" s="126"/>
      <c r="Z40" s="6"/>
      <c r="AA40" s="10"/>
      <c r="AB40" s="11"/>
      <c r="AC40" s="11"/>
      <c r="AD40" s="53"/>
      <c r="AE40" s="126"/>
      <c r="AF40" s="255"/>
      <c r="AG40" s="13"/>
      <c r="AH40" s="13"/>
      <c r="AI40" s="11"/>
      <c r="AJ40" s="74"/>
      <c r="AK40" s="126"/>
      <c r="AL40" s="117"/>
      <c r="AM40" s="394"/>
      <c r="AN40" s="395"/>
      <c r="AO40" s="395"/>
      <c r="AP40" s="292"/>
      <c r="AQ40" s="67"/>
      <c r="AR40" s="50"/>
      <c r="AS40" s="50"/>
      <c r="AT40" s="63"/>
      <c r="AU40" s="12"/>
    </row>
    <row r="41" spans="1:47" s="3" customFormat="1" ht="12.75">
      <c r="A41" s="8"/>
      <c r="B41" s="292"/>
      <c r="C41" s="381"/>
      <c r="D41" s="292"/>
      <c r="E41" s="292"/>
      <c r="F41" s="117"/>
      <c r="G41" s="880" t="s">
        <v>39</v>
      </c>
      <c r="H41" s="881"/>
      <c r="I41" s="882"/>
      <c r="J41" s="883"/>
      <c r="K41" s="126"/>
      <c r="L41" s="126"/>
      <c r="M41" s="31"/>
      <c r="N41" s="10"/>
      <c r="O41" s="11"/>
      <c r="P41" s="6"/>
      <c r="Q41" s="53"/>
      <c r="R41" s="126"/>
      <c r="S41" s="126"/>
      <c r="T41" s="31"/>
      <c r="U41" s="10"/>
      <c r="V41" s="6"/>
      <c r="W41" s="11"/>
      <c r="X41" s="50"/>
      <c r="Y41" s="126"/>
      <c r="Z41" s="6"/>
      <c r="AA41" s="10"/>
      <c r="AB41" s="11"/>
      <c r="AC41" s="11"/>
      <c r="AD41" s="53"/>
      <c r="AE41" s="126"/>
      <c r="AF41" s="255"/>
      <c r="AG41" s="13"/>
      <c r="AH41" s="13"/>
      <c r="AI41" s="11"/>
      <c r="AJ41" s="74"/>
      <c r="AK41" s="126"/>
      <c r="AL41" s="117"/>
      <c r="AM41" s="394"/>
      <c r="AN41" s="395"/>
      <c r="AO41" s="395"/>
      <c r="AP41" s="292"/>
      <c r="AQ41" s="67"/>
      <c r="AR41" s="50"/>
      <c r="AS41" s="50"/>
      <c r="AT41" s="63"/>
      <c r="AU41" s="12"/>
    </row>
    <row r="42" spans="1:47" s="3" customFormat="1" ht="12.75">
      <c r="A42" s="8"/>
      <c r="B42" s="292"/>
      <c r="C42" s="381"/>
      <c r="D42" s="292"/>
      <c r="E42" s="292"/>
      <c r="F42" s="117"/>
      <c r="G42" s="880" t="s">
        <v>111</v>
      </c>
      <c r="H42" s="881" t="s">
        <v>386</v>
      </c>
      <c r="I42" s="882">
        <v>14</v>
      </c>
      <c r="J42" s="883">
        <v>150</v>
      </c>
      <c r="K42" s="126"/>
      <c r="L42" s="126"/>
      <c r="M42" s="31"/>
      <c r="N42" s="10"/>
      <c r="O42" s="11"/>
      <c r="P42" s="6"/>
      <c r="Q42" s="53"/>
      <c r="R42" s="126"/>
      <c r="S42" s="126"/>
      <c r="T42" s="31"/>
      <c r="U42" s="10"/>
      <c r="V42" s="6"/>
      <c r="W42" s="11"/>
      <c r="X42" s="50"/>
      <c r="Y42" s="126"/>
      <c r="Z42" s="6"/>
      <c r="AA42" s="10"/>
      <c r="AB42" s="11"/>
      <c r="AC42" s="11"/>
      <c r="AD42" s="53"/>
      <c r="AE42" s="126"/>
      <c r="AF42" s="255"/>
      <c r="AG42" s="13"/>
      <c r="AH42" s="13"/>
      <c r="AI42" s="11"/>
      <c r="AJ42" s="74"/>
      <c r="AK42" s="126"/>
      <c r="AL42" s="31"/>
      <c r="AM42" s="154"/>
      <c r="AN42" s="10"/>
      <c r="AO42" s="11"/>
      <c r="AP42" s="6"/>
      <c r="AQ42" s="67"/>
      <c r="AR42" s="50"/>
      <c r="AS42" s="50"/>
      <c r="AT42" s="63"/>
      <c r="AU42" s="12"/>
    </row>
    <row r="43" spans="1:47" s="3" customFormat="1" ht="12.75">
      <c r="A43" s="8"/>
      <c r="B43" s="292"/>
      <c r="C43" s="381"/>
      <c r="D43" s="292"/>
      <c r="E43" s="292"/>
      <c r="F43" s="117"/>
      <c r="G43" s="884" t="s">
        <v>40</v>
      </c>
      <c r="H43" s="885" t="s">
        <v>386</v>
      </c>
      <c r="I43" s="886">
        <v>14</v>
      </c>
      <c r="J43" s="887">
        <v>150</v>
      </c>
      <c r="K43" s="126"/>
      <c r="L43" s="126"/>
      <c r="M43" s="31"/>
      <c r="N43" s="10"/>
      <c r="O43" s="11"/>
      <c r="P43" s="6"/>
      <c r="Q43" s="53"/>
      <c r="R43" s="126"/>
      <c r="S43" s="126"/>
      <c r="T43" s="31"/>
      <c r="U43" s="10"/>
      <c r="V43" s="6"/>
      <c r="W43" s="11"/>
      <c r="X43" s="50"/>
      <c r="Y43" s="126"/>
      <c r="Z43" s="6"/>
      <c r="AA43" s="10"/>
      <c r="AB43" s="11"/>
      <c r="AC43" s="11"/>
      <c r="AD43" s="53"/>
      <c r="AE43" s="126"/>
      <c r="AF43" s="255"/>
      <c r="AG43" s="13"/>
      <c r="AH43" s="13"/>
      <c r="AI43" s="11"/>
      <c r="AJ43" s="74"/>
      <c r="AK43" s="126"/>
      <c r="AL43" s="31"/>
      <c r="AM43" s="10"/>
      <c r="AN43" s="11"/>
      <c r="AO43" s="11"/>
      <c r="AP43" s="6"/>
      <c r="AQ43" s="67"/>
      <c r="AR43" s="50"/>
      <c r="AS43" s="50"/>
      <c r="AT43" s="63"/>
      <c r="AU43" s="12"/>
    </row>
    <row r="44" spans="1:47" s="3" customFormat="1" ht="12.75">
      <c r="A44" s="8"/>
      <c r="B44" s="292"/>
      <c r="C44" s="381"/>
      <c r="D44" s="292"/>
      <c r="E44" s="292"/>
      <c r="F44" s="117"/>
      <c r="G44" s="841" t="s">
        <v>94</v>
      </c>
      <c r="H44" s="870" t="s">
        <v>385</v>
      </c>
      <c r="I44" s="871">
        <v>11</v>
      </c>
      <c r="J44" s="826">
        <v>150</v>
      </c>
      <c r="K44" s="126"/>
      <c r="L44" s="126"/>
      <c r="M44" s="31"/>
      <c r="N44" s="10"/>
      <c r="O44" s="11"/>
      <c r="P44" s="6"/>
      <c r="Q44" s="53"/>
      <c r="R44" s="126"/>
      <c r="S44" s="126"/>
      <c r="T44" s="31"/>
      <c r="U44" s="10"/>
      <c r="V44" s="6"/>
      <c r="W44" s="11"/>
      <c r="X44" s="50"/>
      <c r="Y44" s="126"/>
      <c r="Z44" s="6"/>
      <c r="AA44" s="10"/>
      <c r="AB44" s="11"/>
      <c r="AC44" s="11"/>
      <c r="AD44" s="53"/>
      <c r="AE44" s="126"/>
      <c r="AF44" s="255"/>
      <c r="AG44" s="13"/>
      <c r="AH44" s="13"/>
      <c r="AI44" s="11"/>
      <c r="AJ44" s="74"/>
      <c r="AK44" s="126"/>
      <c r="AL44" s="31"/>
      <c r="AM44" s="10"/>
      <c r="AN44" s="11"/>
      <c r="AO44" s="11"/>
      <c r="AP44" s="6"/>
      <c r="AQ44" s="67"/>
      <c r="AR44" s="50"/>
      <c r="AS44" s="50"/>
      <c r="AT44" s="63"/>
      <c r="AU44" s="12"/>
    </row>
    <row r="45" spans="1:47" s="3" customFormat="1" ht="12.75">
      <c r="A45" s="8"/>
      <c r="B45" s="292"/>
      <c r="C45" s="381"/>
      <c r="D45" s="292"/>
      <c r="E45" s="292"/>
      <c r="F45" s="117"/>
      <c r="G45" s="647" t="s">
        <v>448</v>
      </c>
      <c r="H45" s="648"/>
      <c r="I45" s="649"/>
      <c r="J45" s="1079"/>
      <c r="K45" s="126"/>
      <c r="L45" s="126"/>
      <c r="M45" s="31"/>
      <c r="N45" s="10"/>
      <c r="O45" s="11"/>
      <c r="P45" s="6"/>
      <c r="Q45" s="53"/>
      <c r="R45" s="126"/>
      <c r="S45" s="126"/>
      <c r="T45" s="31"/>
      <c r="U45" s="10"/>
      <c r="V45" s="6"/>
      <c r="W45" s="11"/>
      <c r="X45" s="50"/>
      <c r="Y45" s="126"/>
      <c r="Z45" s="6"/>
      <c r="AA45" s="10"/>
      <c r="AB45" s="11"/>
      <c r="AC45" s="11"/>
      <c r="AD45" s="53"/>
      <c r="AE45" s="126"/>
      <c r="AF45" s="255"/>
      <c r="AG45" s="13"/>
      <c r="AH45" s="13"/>
      <c r="AI45" s="11"/>
      <c r="AJ45" s="74"/>
      <c r="AK45" s="126"/>
      <c r="AL45" s="31"/>
      <c r="AM45" s="10"/>
      <c r="AN45" s="11"/>
      <c r="AO45" s="11"/>
      <c r="AP45" s="6"/>
      <c r="AQ45" s="67"/>
      <c r="AR45" s="50"/>
      <c r="AS45" s="50"/>
      <c r="AT45" s="63"/>
      <c r="AU45" s="12"/>
    </row>
    <row r="46" spans="1:47" s="3" customFormat="1" ht="12.75">
      <c r="A46" s="8"/>
      <c r="B46" s="292"/>
      <c r="C46" s="381"/>
      <c r="D46" s="292"/>
      <c r="E46" s="292"/>
      <c r="F46" s="117"/>
      <c r="G46" s="647" t="s">
        <v>378</v>
      </c>
      <c r="H46" s="648" t="s">
        <v>385</v>
      </c>
      <c r="I46" s="649">
        <v>12</v>
      </c>
      <c r="J46" s="1079">
        <v>200</v>
      </c>
      <c r="K46" s="126"/>
      <c r="L46" s="126"/>
      <c r="M46" s="31"/>
      <c r="N46" s="10"/>
      <c r="O46" s="11"/>
      <c r="P46" s="6"/>
      <c r="Q46" s="53"/>
      <c r="R46" s="126"/>
      <c r="S46" s="126"/>
      <c r="T46" s="31"/>
      <c r="U46" s="10"/>
      <c r="V46" s="6"/>
      <c r="W46" s="11"/>
      <c r="X46" s="50"/>
      <c r="Y46" s="126"/>
      <c r="Z46" s="6"/>
      <c r="AA46" s="10"/>
      <c r="AB46" s="11"/>
      <c r="AC46" s="11"/>
      <c r="AD46" s="53"/>
      <c r="AE46" s="126"/>
      <c r="AF46" s="255"/>
      <c r="AG46" s="13"/>
      <c r="AH46" s="13"/>
      <c r="AI46" s="11"/>
      <c r="AJ46" s="74"/>
      <c r="AK46" s="126"/>
      <c r="AL46" s="31"/>
      <c r="AM46" s="10"/>
      <c r="AN46" s="11"/>
      <c r="AO46" s="11"/>
      <c r="AP46" s="6"/>
      <c r="AQ46" s="67"/>
      <c r="AR46" s="50"/>
      <c r="AS46" s="50"/>
      <c r="AT46" s="63"/>
      <c r="AU46" s="12"/>
    </row>
    <row r="47" spans="1:47" s="3" customFormat="1" ht="12.75">
      <c r="A47" s="8"/>
      <c r="B47" s="292"/>
      <c r="C47" s="381"/>
      <c r="D47" s="292"/>
      <c r="E47" s="292"/>
      <c r="F47" s="117"/>
      <c r="G47" s="647" t="s">
        <v>448</v>
      </c>
      <c r="H47" s="648"/>
      <c r="I47" s="649"/>
      <c r="J47" s="1079"/>
      <c r="K47" s="126"/>
      <c r="L47" s="126"/>
      <c r="M47" s="31"/>
      <c r="N47" s="10"/>
      <c r="O47" s="11"/>
      <c r="P47" s="6"/>
      <c r="Q47" s="53"/>
      <c r="R47" s="126"/>
      <c r="S47" s="126"/>
      <c r="T47" s="31"/>
      <c r="U47" s="10"/>
      <c r="V47" s="6"/>
      <c r="W47" s="11"/>
      <c r="X47" s="50"/>
      <c r="Y47" s="126"/>
      <c r="Z47" s="6"/>
      <c r="AA47" s="10"/>
      <c r="AB47" s="11"/>
      <c r="AC47" s="11"/>
      <c r="AD47" s="53"/>
      <c r="AE47" s="126"/>
      <c r="AF47" s="255"/>
      <c r="AG47" s="13"/>
      <c r="AH47" s="13"/>
      <c r="AI47" s="11"/>
      <c r="AJ47" s="74"/>
      <c r="AK47" s="126"/>
      <c r="AL47" s="31"/>
      <c r="AM47" s="10"/>
      <c r="AN47" s="11"/>
      <c r="AO47" s="11"/>
      <c r="AP47" s="6"/>
      <c r="AQ47" s="67"/>
      <c r="AR47" s="50"/>
      <c r="AS47" s="50"/>
      <c r="AT47" s="63"/>
      <c r="AU47" s="12"/>
    </row>
    <row r="48" spans="1:47" s="3" customFormat="1" ht="12.75">
      <c r="A48" s="8"/>
      <c r="B48" s="292"/>
      <c r="C48" s="381"/>
      <c r="D48" s="292"/>
      <c r="E48" s="292"/>
      <c r="F48" s="117"/>
      <c r="G48" s="647" t="s">
        <v>379</v>
      </c>
      <c r="H48" s="648" t="s">
        <v>385</v>
      </c>
      <c r="I48" s="649">
        <v>16</v>
      </c>
      <c r="J48" s="1079">
        <v>200</v>
      </c>
      <c r="K48" s="126"/>
      <c r="L48" s="126"/>
      <c r="M48" s="31"/>
      <c r="N48" s="10"/>
      <c r="O48" s="11"/>
      <c r="P48" s="6"/>
      <c r="Q48" s="53"/>
      <c r="R48" s="126"/>
      <c r="S48" s="126"/>
      <c r="T48" s="31"/>
      <c r="U48" s="10"/>
      <c r="V48" s="6"/>
      <c r="W48" s="11"/>
      <c r="X48" s="50"/>
      <c r="Y48" s="126"/>
      <c r="Z48" s="6"/>
      <c r="AA48" s="10"/>
      <c r="AB48" s="11"/>
      <c r="AC48" s="11"/>
      <c r="AD48" s="53"/>
      <c r="AE48" s="126"/>
      <c r="AF48" s="255"/>
      <c r="AG48" s="13"/>
      <c r="AH48" s="13"/>
      <c r="AI48" s="11"/>
      <c r="AJ48" s="74"/>
      <c r="AK48" s="126"/>
      <c r="AL48" s="31"/>
      <c r="AM48" s="10"/>
      <c r="AN48" s="11"/>
      <c r="AO48" s="11"/>
      <c r="AP48" s="6"/>
      <c r="AQ48" s="67"/>
      <c r="AR48" s="50"/>
      <c r="AS48" s="50"/>
      <c r="AT48" s="63"/>
      <c r="AU48" s="12"/>
    </row>
    <row r="49" spans="1:47" s="3" customFormat="1" ht="12.75">
      <c r="A49" s="8"/>
      <c r="B49" s="292"/>
      <c r="C49" s="381"/>
      <c r="D49" s="292"/>
      <c r="E49" s="292"/>
      <c r="F49" s="117"/>
      <c r="G49" s="647" t="s">
        <v>448</v>
      </c>
      <c r="H49" s="648"/>
      <c r="I49" s="649"/>
      <c r="J49" s="1079"/>
      <c r="K49" s="126"/>
      <c r="L49" s="126"/>
      <c r="M49" s="31"/>
      <c r="N49" s="10"/>
      <c r="O49" s="11"/>
      <c r="P49" s="6"/>
      <c r="Q49" s="53"/>
      <c r="R49" s="126"/>
      <c r="S49" s="126"/>
      <c r="T49" s="31"/>
      <c r="U49" s="10"/>
      <c r="V49" s="6"/>
      <c r="W49" s="11"/>
      <c r="X49" s="50"/>
      <c r="Y49" s="126"/>
      <c r="Z49" s="6"/>
      <c r="AA49" s="10"/>
      <c r="AB49" s="11"/>
      <c r="AC49" s="11"/>
      <c r="AD49" s="53"/>
      <c r="AE49" s="126"/>
      <c r="AF49" s="255"/>
      <c r="AG49" s="13"/>
      <c r="AH49" s="13"/>
      <c r="AI49" s="11"/>
      <c r="AJ49" s="74"/>
      <c r="AK49" s="126"/>
      <c r="AL49" s="31"/>
      <c r="AM49" s="10"/>
      <c r="AN49" s="11"/>
      <c r="AO49" s="11"/>
      <c r="AP49" s="6"/>
      <c r="AQ49" s="67"/>
      <c r="AR49" s="50"/>
      <c r="AS49" s="50"/>
      <c r="AT49" s="63"/>
      <c r="AU49" s="12"/>
    </row>
    <row r="50" spans="1:47" s="18" customFormat="1" ht="12.75">
      <c r="A50" s="8"/>
      <c r="B50" s="944"/>
      <c r="C50" s="867"/>
      <c r="D50" s="869"/>
      <c r="E50" s="869"/>
      <c r="F50" s="745"/>
      <c r="G50" s="813" t="s">
        <v>380</v>
      </c>
      <c r="H50" s="815" t="s">
        <v>385</v>
      </c>
      <c r="I50" s="814">
        <v>19.5</v>
      </c>
      <c r="J50" s="816">
        <v>200</v>
      </c>
      <c r="K50" s="127"/>
      <c r="L50" s="127"/>
      <c r="M50" s="384"/>
      <c r="N50" s="17"/>
      <c r="O50" s="19"/>
      <c r="Q50" s="56"/>
      <c r="R50" s="127"/>
      <c r="S50" s="127"/>
      <c r="T50" s="384"/>
      <c r="U50" s="17"/>
      <c r="W50" s="19"/>
      <c r="X50" s="51"/>
      <c r="Y50" s="127"/>
      <c r="AA50" s="17"/>
      <c r="AB50" s="19"/>
      <c r="AC50" s="19"/>
      <c r="AD50" s="56"/>
      <c r="AE50" s="127"/>
      <c r="AF50" s="597"/>
      <c r="AG50" s="21"/>
      <c r="AH50" s="21"/>
      <c r="AI50" s="19"/>
      <c r="AJ50" s="199"/>
      <c r="AK50" s="216"/>
      <c r="AL50" s="384"/>
      <c r="AM50" s="17"/>
      <c r="AN50" s="19"/>
      <c r="AO50" s="19"/>
      <c r="AP50" s="51"/>
      <c r="AQ50" s="93"/>
      <c r="AR50" s="51"/>
      <c r="AS50" s="64"/>
      <c r="AT50" s="64"/>
      <c r="AU50" s="20"/>
    </row>
    <row r="51" spans="1:47" s="3" customFormat="1" ht="12.75">
      <c r="A51" s="8"/>
      <c r="B51" s="292">
        <v>11</v>
      </c>
      <c r="C51" s="381" t="s">
        <v>123</v>
      </c>
      <c r="D51" s="292"/>
      <c r="E51" s="292"/>
      <c r="F51" s="117"/>
      <c r="G51" s="375"/>
      <c r="H51" s="376"/>
      <c r="I51" s="376"/>
      <c r="J51" s="377"/>
      <c r="K51" s="126"/>
      <c r="L51" s="126"/>
      <c r="M51" s="31"/>
      <c r="N51" s="10"/>
      <c r="O51" s="11"/>
      <c r="P51" s="6"/>
      <c r="Q51" s="53"/>
      <c r="R51" s="126" t="s">
        <v>123</v>
      </c>
      <c r="S51" s="126"/>
      <c r="T51" s="31" t="s">
        <v>295</v>
      </c>
      <c r="U51" s="616" t="s">
        <v>166</v>
      </c>
      <c r="V51" s="618"/>
      <c r="W51" s="617"/>
      <c r="X51" s="626"/>
      <c r="Y51" s="126"/>
      <c r="Z51" s="6"/>
      <c r="AA51" s="10"/>
      <c r="AB51" s="11"/>
      <c r="AC51" s="11"/>
      <c r="AD51" s="53"/>
      <c r="AE51" s="126"/>
      <c r="AF51" s="255"/>
      <c r="AG51" s="13"/>
      <c r="AH51" s="13"/>
      <c r="AI51" s="11"/>
      <c r="AJ51" s="74"/>
      <c r="AK51" s="126"/>
      <c r="AL51" s="255"/>
      <c r="AM51" s="394"/>
      <c r="AN51" s="395"/>
      <c r="AO51" s="395"/>
      <c r="AP51" s="1130"/>
      <c r="AQ51" s="67"/>
      <c r="AR51" s="50"/>
      <c r="AS51" s="50"/>
      <c r="AT51" s="63"/>
      <c r="AU51" s="12"/>
    </row>
    <row r="52" spans="1:47" s="3" customFormat="1" ht="12.75">
      <c r="A52" s="8"/>
      <c r="B52" s="292"/>
      <c r="C52" s="381"/>
      <c r="D52" s="292"/>
      <c r="E52" s="292"/>
      <c r="F52" s="117"/>
      <c r="G52" s="371"/>
      <c r="H52" s="372"/>
      <c r="I52" s="372"/>
      <c r="J52" s="374"/>
      <c r="K52" s="126"/>
      <c r="L52" s="126"/>
      <c r="M52" s="31"/>
      <c r="N52" s="10"/>
      <c r="O52" s="11"/>
      <c r="P52" s="6"/>
      <c r="Q52" s="53"/>
      <c r="R52" s="126"/>
      <c r="S52" s="126"/>
      <c r="T52" s="31"/>
      <c r="U52" s="616" t="s">
        <v>129</v>
      </c>
      <c r="V52" s="618" t="s">
        <v>110</v>
      </c>
      <c r="W52" s="617">
        <v>18</v>
      </c>
      <c r="X52" s="626">
        <v>250</v>
      </c>
      <c r="Y52" s="126"/>
      <c r="Z52" s="6"/>
      <c r="AA52" s="10"/>
      <c r="AB52" s="11"/>
      <c r="AC52" s="11"/>
      <c r="AD52" s="53"/>
      <c r="AE52" s="126"/>
      <c r="AF52" s="255"/>
      <c r="AG52" s="13"/>
      <c r="AH52" s="13"/>
      <c r="AI52" s="11"/>
      <c r="AJ52" s="74"/>
      <c r="AK52" s="126"/>
      <c r="AL52" s="118"/>
      <c r="AM52" s="394"/>
      <c r="AN52" s="395"/>
      <c r="AO52" s="395"/>
      <c r="AP52" s="601"/>
      <c r="AQ52" s="67"/>
      <c r="AR52" s="50"/>
      <c r="AS52" s="50"/>
      <c r="AT52" s="63"/>
      <c r="AU52" s="12"/>
    </row>
    <row r="53" spans="1:47" s="3" customFormat="1" ht="12.75">
      <c r="A53" s="8"/>
      <c r="B53" s="292"/>
      <c r="C53" s="381"/>
      <c r="D53" s="292"/>
      <c r="E53" s="292"/>
      <c r="F53" s="117"/>
      <c r="G53" s="371"/>
      <c r="H53" s="372"/>
      <c r="I53" s="373"/>
      <c r="J53" s="374"/>
      <c r="K53" s="126"/>
      <c r="L53" s="126"/>
      <c r="M53" s="31"/>
      <c r="N53" s="10"/>
      <c r="O53" s="11"/>
      <c r="P53" s="6"/>
      <c r="Q53" s="53"/>
      <c r="R53" s="126"/>
      <c r="S53" s="126"/>
      <c r="T53" s="31"/>
      <c r="U53" s="616"/>
      <c r="V53" s="618"/>
      <c r="W53" s="617"/>
      <c r="X53" s="626"/>
      <c r="Y53" s="126"/>
      <c r="Z53" s="6"/>
      <c r="AA53" s="10"/>
      <c r="AB53" s="11"/>
      <c r="AC53" s="11"/>
      <c r="AD53" s="53"/>
      <c r="AE53" s="126"/>
      <c r="AF53" s="255"/>
      <c r="AG53" s="13"/>
      <c r="AH53" s="13"/>
      <c r="AI53" s="11"/>
      <c r="AJ53" s="74"/>
      <c r="AK53" s="126"/>
      <c r="AL53" s="118"/>
      <c r="AM53" s="394"/>
      <c r="AN53" s="395"/>
      <c r="AO53" s="395"/>
      <c r="AP53" s="601"/>
      <c r="AQ53" s="67"/>
      <c r="AR53" s="50"/>
      <c r="AS53" s="50"/>
      <c r="AT53" s="63"/>
      <c r="AU53" s="12"/>
    </row>
    <row r="54" spans="1:47" s="3" customFormat="1" ht="13.5" thickBot="1">
      <c r="A54" s="8"/>
      <c r="B54" s="945"/>
      <c r="C54" s="908"/>
      <c r="D54" s="1156"/>
      <c r="E54" s="1156"/>
      <c r="F54" s="746"/>
      <c r="G54" s="895"/>
      <c r="H54" s="907"/>
      <c r="I54" s="1156"/>
      <c r="J54" s="908"/>
      <c r="K54" s="128"/>
      <c r="L54" s="128"/>
      <c r="M54" s="385"/>
      <c r="N54" s="78"/>
      <c r="O54" s="79"/>
      <c r="P54" s="77"/>
      <c r="Q54" s="76"/>
      <c r="R54" s="128"/>
      <c r="S54" s="128"/>
      <c r="T54" s="385"/>
      <c r="U54" s="78"/>
      <c r="V54" s="77"/>
      <c r="W54" s="79"/>
      <c r="X54" s="80"/>
      <c r="Y54" s="128"/>
      <c r="Z54" s="77"/>
      <c r="AA54" s="78"/>
      <c r="AB54" s="79"/>
      <c r="AC54" s="79"/>
      <c r="AD54" s="76"/>
      <c r="AE54" s="128"/>
      <c r="AF54" s="598"/>
      <c r="AG54" s="81"/>
      <c r="AH54" s="81"/>
      <c r="AI54" s="79"/>
      <c r="AJ54" s="200"/>
      <c r="AK54" s="218"/>
      <c r="AL54" s="385"/>
      <c r="AM54" s="895"/>
      <c r="AN54" s="907"/>
      <c r="AO54" s="907"/>
      <c r="AP54" s="949"/>
      <c r="AQ54" s="87"/>
      <c r="AR54" s="80"/>
      <c r="AS54" s="80"/>
      <c r="AT54" s="83"/>
      <c r="AU54" s="84"/>
    </row>
    <row r="55" spans="1:47" s="3" customFormat="1" ht="13.5" thickTop="1">
      <c r="A55" s="8"/>
      <c r="B55" s="1223">
        <v>12</v>
      </c>
      <c r="C55" s="1224" t="s">
        <v>126</v>
      </c>
      <c r="D55" s="1827"/>
      <c r="E55" s="1827"/>
      <c r="F55" s="1225"/>
      <c r="G55" s="1828"/>
      <c r="H55" s="1239"/>
      <c r="I55" s="1827"/>
      <c r="J55" s="1224"/>
      <c r="K55" s="247"/>
      <c r="L55" s="247"/>
      <c r="M55" s="742"/>
      <c r="N55" s="246"/>
      <c r="O55" s="235"/>
      <c r="P55" s="236"/>
      <c r="Q55" s="237"/>
      <c r="R55" s="247"/>
      <c r="S55" s="247"/>
      <c r="T55" s="742"/>
      <c r="U55" s="246"/>
      <c r="V55" s="236"/>
      <c r="W55" s="235"/>
      <c r="X55" s="213"/>
      <c r="Y55" s="126"/>
      <c r="Z55" s="6"/>
      <c r="AA55" s="10"/>
      <c r="AB55" s="11"/>
      <c r="AC55" s="11"/>
      <c r="AD55" s="53"/>
      <c r="AE55" s="126" t="s">
        <v>126</v>
      </c>
      <c r="AF55" s="255" t="s">
        <v>289</v>
      </c>
      <c r="AG55" s="13"/>
      <c r="AH55" s="13"/>
      <c r="AI55" s="11"/>
      <c r="AJ55" s="74"/>
      <c r="AK55" s="126"/>
      <c r="AL55" s="118"/>
      <c r="AM55" s="10"/>
      <c r="AN55" s="11"/>
      <c r="AO55" s="11"/>
      <c r="AP55" s="6"/>
      <c r="AQ55" s="67"/>
      <c r="AR55" s="50"/>
      <c r="AS55" s="50"/>
      <c r="AT55" s="63"/>
      <c r="AU55" s="12"/>
    </row>
    <row r="56" spans="1:47" s="3" customFormat="1" ht="12.75">
      <c r="A56" s="8" t="s">
        <v>329</v>
      </c>
      <c r="B56" s="292"/>
      <c r="C56" s="381"/>
      <c r="D56" s="292"/>
      <c r="E56" s="292"/>
      <c r="F56" s="117"/>
      <c r="G56" s="394"/>
      <c r="H56" s="395"/>
      <c r="I56" s="292"/>
      <c r="J56" s="381"/>
      <c r="K56" s="126"/>
      <c r="L56" s="126"/>
      <c r="M56" s="31"/>
      <c r="N56" s="10"/>
      <c r="O56" s="11"/>
      <c r="P56" s="6"/>
      <c r="Q56" s="53"/>
      <c r="R56" s="126"/>
      <c r="S56" s="126"/>
      <c r="T56" s="31"/>
      <c r="U56" s="10"/>
      <c r="V56" s="6"/>
      <c r="W56" s="11"/>
      <c r="X56" s="50"/>
      <c r="Y56" s="126"/>
      <c r="Z56" s="6"/>
      <c r="AA56" s="10"/>
      <c r="AB56" s="11"/>
      <c r="AC56" s="11"/>
      <c r="AD56" s="53"/>
      <c r="AE56" s="126"/>
      <c r="AF56" s="255"/>
      <c r="AG56" s="13"/>
      <c r="AH56" s="13"/>
      <c r="AI56" s="11"/>
      <c r="AJ56" s="74"/>
      <c r="AK56" s="126"/>
      <c r="AL56" s="118"/>
      <c r="AM56" s="10"/>
      <c r="AN56" s="11"/>
      <c r="AO56" s="11"/>
      <c r="AP56" s="6"/>
      <c r="AQ56" s="67"/>
      <c r="AR56" s="50"/>
      <c r="AS56" s="50"/>
      <c r="AT56" s="63"/>
      <c r="AU56" s="12"/>
    </row>
    <row r="57" spans="1:47" s="18" customFormat="1" ht="12.75">
      <c r="A57" s="8"/>
      <c r="B57" s="869"/>
      <c r="C57" s="867"/>
      <c r="D57" s="869"/>
      <c r="E57" s="869"/>
      <c r="F57" s="745"/>
      <c r="G57" s="865"/>
      <c r="H57" s="866"/>
      <c r="I57" s="869"/>
      <c r="J57" s="867"/>
      <c r="K57" s="127"/>
      <c r="L57" s="127"/>
      <c r="M57" s="384"/>
      <c r="N57" s="17"/>
      <c r="O57" s="19"/>
      <c r="Q57" s="56"/>
      <c r="R57" s="127"/>
      <c r="S57" s="127"/>
      <c r="T57" s="384"/>
      <c r="U57" s="17"/>
      <c r="W57" s="19"/>
      <c r="X57" s="51"/>
      <c r="Y57" s="127"/>
      <c r="AA57" s="17"/>
      <c r="AB57" s="19"/>
      <c r="AC57" s="19"/>
      <c r="AD57" s="56"/>
      <c r="AE57" s="127"/>
      <c r="AF57" s="597"/>
      <c r="AG57" s="21"/>
      <c r="AH57" s="21"/>
      <c r="AI57" s="19"/>
      <c r="AJ57" s="199"/>
      <c r="AK57" s="127"/>
      <c r="AL57" s="384"/>
      <c r="AM57" s="17"/>
      <c r="AN57" s="19"/>
      <c r="AO57" s="19"/>
      <c r="AQ57" s="93"/>
      <c r="AR57" s="51"/>
      <c r="AS57" s="51"/>
      <c r="AT57" s="64"/>
      <c r="AU57" s="20"/>
    </row>
    <row r="58" spans="1:47" s="3" customFormat="1" ht="12.75">
      <c r="A58" s="8"/>
      <c r="B58" s="292">
        <v>13</v>
      </c>
      <c r="C58" s="381" t="s">
        <v>109</v>
      </c>
      <c r="D58" s="292"/>
      <c r="E58" s="292"/>
      <c r="F58" s="117"/>
      <c r="G58" s="394"/>
      <c r="H58" s="395"/>
      <c r="I58" s="292"/>
      <c r="J58" s="381"/>
      <c r="K58" s="126"/>
      <c r="L58" s="126"/>
      <c r="M58" s="31"/>
      <c r="N58" s="10"/>
      <c r="O58" s="11"/>
      <c r="P58" s="6"/>
      <c r="Q58" s="53"/>
      <c r="R58" s="126" t="s">
        <v>109</v>
      </c>
      <c r="S58" s="126"/>
      <c r="T58" s="31" t="s">
        <v>372</v>
      </c>
      <c r="U58" s="10"/>
      <c r="V58" s="6"/>
      <c r="W58" s="11"/>
      <c r="X58" s="50"/>
      <c r="Y58" s="126"/>
      <c r="Z58" s="6"/>
      <c r="AA58" s="10"/>
      <c r="AB58" s="11"/>
      <c r="AC58" s="11"/>
      <c r="AD58" s="53"/>
      <c r="AE58" s="126"/>
      <c r="AF58" s="255"/>
      <c r="AG58" s="13"/>
      <c r="AH58" s="13"/>
      <c r="AI58" s="11"/>
      <c r="AJ58" s="74"/>
      <c r="AK58" s="126"/>
      <c r="AL58" s="118"/>
      <c r="AM58" s="10"/>
      <c r="AN58" s="11"/>
      <c r="AO58" s="11"/>
      <c r="AP58" s="6"/>
      <c r="AQ58" s="67"/>
      <c r="AR58" s="50"/>
      <c r="AS58" s="50"/>
      <c r="AT58" s="63"/>
      <c r="AU58" s="12"/>
    </row>
    <row r="59" spans="1:47" s="3" customFormat="1" ht="12.75">
      <c r="A59" s="8"/>
      <c r="B59" s="292"/>
      <c r="C59" s="381"/>
      <c r="D59" s="292"/>
      <c r="E59" s="292"/>
      <c r="F59" s="117"/>
      <c r="G59" s="394"/>
      <c r="H59" s="395"/>
      <c r="I59" s="292"/>
      <c r="J59" s="381"/>
      <c r="K59" s="126"/>
      <c r="L59" s="126"/>
      <c r="M59" s="31"/>
      <c r="N59" s="10"/>
      <c r="O59" s="11"/>
      <c r="P59" s="6"/>
      <c r="Q59" s="53"/>
      <c r="R59" s="126"/>
      <c r="S59" s="126"/>
      <c r="T59" s="31"/>
      <c r="U59" s="10"/>
      <c r="V59" s="6"/>
      <c r="W59" s="11"/>
      <c r="X59" s="50"/>
      <c r="Y59" s="126"/>
      <c r="Z59" s="6"/>
      <c r="AA59" s="10"/>
      <c r="AB59" s="11"/>
      <c r="AC59" s="11"/>
      <c r="AD59" s="53"/>
      <c r="AE59" s="126"/>
      <c r="AF59" s="255"/>
      <c r="AG59" s="13"/>
      <c r="AH59" s="13"/>
      <c r="AI59" s="11"/>
      <c r="AJ59" s="74"/>
      <c r="AK59" s="126"/>
      <c r="AL59" s="118"/>
      <c r="AM59" s="10"/>
      <c r="AN59" s="11"/>
      <c r="AO59" s="11"/>
      <c r="AP59" s="6"/>
      <c r="AQ59" s="67"/>
      <c r="AR59" s="50"/>
      <c r="AS59" s="50"/>
      <c r="AT59" s="63"/>
      <c r="AU59" s="12"/>
    </row>
    <row r="60" spans="1:47" s="18" customFormat="1" ht="12.75">
      <c r="A60" s="8"/>
      <c r="B60" s="869"/>
      <c r="C60" s="867"/>
      <c r="D60" s="869"/>
      <c r="E60" s="869"/>
      <c r="F60" s="117"/>
      <c r="G60" s="865"/>
      <c r="H60" s="866"/>
      <c r="I60" s="869"/>
      <c r="J60" s="867"/>
      <c r="K60" s="127"/>
      <c r="L60" s="127"/>
      <c r="M60" s="384"/>
      <c r="N60" s="17"/>
      <c r="O60" s="19"/>
      <c r="Q60" s="56"/>
      <c r="R60" s="127"/>
      <c r="S60" s="127"/>
      <c r="T60" s="384"/>
      <c r="U60" s="17"/>
      <c r="W60" s="19"/>
      <c r="X60" s="51"/>
      <c r="Y60" s="127"/>
      <c r="AA60" s="17"/>
      <c r="AB60" s="19"/>
      <c r="AC60" s="19"/>
      <c r="AD60" s="56"/>
      <c r="AE60" s="127"/>
      <c r="AF60" s="597"/>
      <c r="AG60" s="21"/>
      <c r="AH60" s="21"/>
      <c r="AI60" s="19"/>
      <c r="AJ60" s="199"/>
      <c r="AK60" s="127"/>
      <c r="AL60" s="384"/>
      <c r="AM60" s="17"/>
      <c r="AN60" s="19"/>
      <c r="AO60" s="19"/>
      <c r="AQ60" s="93"/>
      <c r="AR60" s="51"/>
      <c r="AS60" s="51"/>
      <c r="AT60" s="64"/>
      <c r="AU60" s="20"/>
    </row>
    <row r="61" spans="1:47" s="3" customFormat="1" ht="12.75">
      <c r="A61" s="8"/>
      <c r="B61" s="292"/>
      <c r="C61" s="381" t="s">
        <v>112</v>
      </c>
      <c r="D61" s="292" t="s">
        <v>112</v>
      </c>
      <c r="E61" s="292"/>
      <c r="F61" s="390" t="s">
        <v>482</v>
      </c>
      <c r="G61" s="1129"/>
      <c r="H61" s="395"/>
      <c r="I61" s="292"/>
      <c r="J61" s="381"/>
      <c r="K61" s="126"/>
      <c r="L61" s="126"/>
      <c r="M61" s="31"/>
      <c r="N61" s="10"/>
      <c r="O61" s="11"/>
      <c r="P61" s="6"/>
      <c r="Q61" s="53"/>
      <c r="R61" s="126"/>
      <c r="S61" s="126"/>
      <c r="T61" s="31"/>
      <c r="U61" s="10"/>
      <c r="V61" s="6"/>
      <c r="W61" s="11"/>
      <c r="X61" s="53"/>
      <c r="Y61" s="126"/>
      <c r="Z61" s="6"/>
      <c r="AA61" s="10"/>
      <c r="AB61" s="11"/>
      <c r="AC61" s="11"/>
      <c r="AD61" s="53"/>
      <c r="AE61" s="126"/>
      <c r="AF61" s="255"/>
      <c r="AG61" s="13"/>
      <c r="AH61" s="13"/>
      <c r="AI61" s="11"/>
      <c r="AJ61" s="68"/>
      <c r="AK61" s="126"/>
      <c r="AL61" s="118"/>
      <c r="AM61" s="10"/>
      <c r="AN61" s="11"/>
      <c r="AO61" s="11"/>
      <c r="AP61" s="50"/>
      <c r="AQ61" s="67"/>
      <c r="AR61" s="177"/>
      <c r="AS61" s="50"/>
      <c r="AT61" s="63"/>
      <c r="AU61" s="12"/>
    </row>
    <row r="62" spans="1:47" s="3" customFormat="1" ht="12.75">
      <c r="A62" s="8"/>
      <c r="B62" s="292"/>
      <c r="C62" s="381"/>
      <c r="D62" s="292"/>
      <c r="E62" s="292"/>
      <c r="F62" s="888" t="s">
        <v>241</v>
      </c>
      <c r="G62" s="1129"/>
      <c r="H62" s="395"/>
      <c r="I62" s="292"/>
      <c r="J62" s="381"/>
      <c r="K62" s="126"/>
      <c r="L62" s="126"/>
      <c r="M62" s="31"/>
      <c r="N62" s="10"/>
      <c r="O62" s="11"/>
      <c r="P62" s="6"/>
      <c r="Q62" s="53"/>
      <c r="R62" s="126"/>
      <c r="S62" s="126"/>
      <c r="T62" s="31"/>
      <c r="U62" s="10"/>
      <c r="V62" s="6"/>
      <c r="W62" s="11"/>
      <c r="X62" s="53"/>
      <c r="Y62" s="126"/>
      <c r="Z62" s="6"/>
      <c r="AA62" s="10"/>
      <c r="AB62" s="11"/>
      <c r="AC62" s="11"/>
      <c r="AD62" s="53"/>
      <c r="AE62" s="126"/>
      <c r="AF62" s="255"/>
      <c r="AG62" s="13"/>
      <c r="AH62" s="13"/>
      <c r="AI62" s="11"/>
      <c r="AJ62" s="68"/>
      <c r="AK62" s="126"/>
      <c r="AL62" s="118"/>
      <c r="AM62" s="10"/>
      <c r="AN62" s="11"/>
      <c r="AO62" s="11"/>
      <c r="AP62" s="50"/>
      <c r="AQ62" s="67"/>
      <c r="AR62" s="50"/>
      <c r="AS62" s="6"/>
      <c r="AT62" s="63"/>
      <c r="AU62" s="12"/>
    </row>
    <row r="63" spans="1:47" s="3" customFormat="1" ht="12.75">
      <c r="A63" s="8"/>
      <c r="B63" s="944"/>
      <c r="C63" s="867"/>
      <c r="D63" s="869"/>
      <c r="E63" s="869"/>
      <c r="F63" s="1829"/>
      <c r="G63" s="1135"/>
      <c r="H63" s="866"/>
      <c r="I63" s="869"/>
      <c r="J63" s="867"/>
      <c r="K63" s="127"/>
      <c r="L63" s="127"/>
      <c r="M63" s="384"/>
      <c r="N63" s="17"/>
      <c r="O63" s="19"/>
      <c r="P63" s="18"/>
      <c r="Q63" s="56"/>
      <c r="R63" s="127"/>
      <c r="S63" s="127"/>
      <c r="T63" s="384"/>
      <c r="U63" s="17"/>
      <c r="V63" s="18"/>
      <c r="W63" s="19"/>
      <c r="X63" s="56"/>
      <c r="Y63" s="127"/>
      <c r="Z63" s="18"/>
      <c r="AA63" s="17"/>
      <c r="AB63" s="19"/>
      <c r="AC63" s="19"/>
      <c r="AD63" s="56"/>
      <c r="AE63" s="127"/>
      <c r="AF63" s="597"/>
      <c r="AG63" s="21"/>
      <c r="AH63" s="21"/>
      <c r="AI63" s="19"/>
      <c r="AJ63" s="69"/>
      <c r="AK63" s="127"/>
      <c r="AL63" s="384"/>
      <c r="AM63" s="17"/>
      <c r="AN63" s="19"/>
      <c r="AO63" s="19"/>
      <c r="AP63" s="51"/>
      <c r="AQ63" s="93"/>
      <c r="AR63" s="51"/>
      <c r="AS63" s="18"/>
      <c r="AT63" s="64"/>
      <c r="AU63" s="20"/>
    </row>
    <row r="64" spans="1:47" s="3" customFormat="1" ht="12.75">
      <c r="A64" s="8"/>
      <c r="B64" s="292">
        <v>15</v>
      </c>
      <c r="C64" s="381" t="s">
        <v>115</v>
      </c>
      <c r="D64" s="292"/>
      <c r="E64" s="292"/>
      <c r="F64" s="117"/>
      <c r="G64" s="394"/>
      <c r="H64" s="395"/>
      <c r="I64" s="292"/>
      <c r="J64" s="381"/>
      <c r="K64" s="126"/>
      <c r="L64" s="126"/>
      <c r="M64" s="31"/>
      <c r="N64" s="10"/>
      <c r="O64" s="11"/>
      <c r="P64" s="6"/>
      <c r="Q64" s="53"/>
      <c r="R64" s="126" t="s">
        <v>115</v>
      </c>
      <c r="S64" s="126"/>
      <c r="T64" s="31" t="s">
        <v>295</v>
      </c>
      <c r="U64" s="10"/>
      <c r="V64" s="6"/>
      <c r="W64" s="11"/>
      <c r="X64" s="53"/>
      <c r="Y64" s="126"/>
      <c r="Z64" s="6"/>
      <c r="AA64" s="10"/>
      <c r="AB64" s="11"/>
      <c r="AC64" s="11"/>
      <c r="AD64" s="53"/>
      <c r="AE64" s="126"/>
      <c r="AF64" s="255"/>
      <c r="AG64" s="13"/>
      <c r="AH64" s="13"/>
      <c r="AI64" s="11"/>
      <c r="AJ64" s="68"/>
      <c r="AK64" s="126"/>
      <c r="AL64" s="118"/>
      <c r="AM64" s="10"/>
      <c r="AN64" s="11"/>
      <c r="AO64" s="11"/>
      <c r="AP64" s="50"/>
      <c r="AQ64" s="67"/>
      <c r="AR64" s="50"/>
      <c r="AS64" s="6"/>
      <c r="AT64" s="63"/>
      <c r="AU64" s="12"/>
    </row>
    <row r="65" spans="1:47" s="3" customFormat="1" ht="12.75">
      <c r="A65" s="8"/>
      <c r="B65" s="292"/>
      <c r="C65" s="381"/>
      <c r="D65" s="292"/>
      <c r="E65" s="292"/>
      <c r="F65" s="117"/>
      <c r="G65" s="394"/>
      <c r="H65" s="395"/>
      <c r="I65" s="292"/>
      <c r="J65" s="381"/>
      <c r="K65" s="126"/>
      <c r="L65" s="126"/>
      <c r="M65" s="31"/>
      <c r="N65" s="10"/>
      <c r="O65" s="11"/>
      <c r="P65" s="6"/>
      <c r="Q65" s="53"/>
      <c r="R65" s="126"/>
      <c r="S65" s="126"/>
      <c r="T65" s="31"/>
      <c r="U65" s="10"/>
      <c r="V65" s="6"/>
      <c r="W65" s="11"/>
      <c r="X65" s="53"/>
      <c r="Y65" s="126"/>
      <c r="Z65" s="6"/>
      <c r="AA65" s="10"/>
      <c r="AB65" s="11"/>
      <c r="AC65" s="11"/>
      <c r="AD65" s="53"/>
      <c r="AE65" s="126"/>
      <c r="AF65" s="255"/>
      <c r="AG65" s="13"/>
      <c r="AH65" s="13"/>
      <c r="AI65" s="11"/>
      <c r="AJ65" s="68"/>
      <c r="AK65" s="126"/>
      <c r="AL65" s="118"/>
      <c r="AM65" s="10"/>
      <c r="AN65" s="11"/>
      <c r="AO65" s="11"/>
      <c r="AP65" s="50"/>
      <c r="AQ65" s="67"/>
      <c r="AR65" s="50"/>
      <c r="AS65" s="6"/>
      <c r="AT65" s="63"/>
      <c r="AU65" s="12"/>
    </row>
    <row r="66" spans="1:47" s="3" customFormat="1" ht="12.75">
      <c r="A66" s="8"/>
      <c r="B66" s="944"/>
      <c r="C66" s="867"/>
      <c r="D66" s="869"/>
      <c r="E66" s="869"/>
      <c r="F66" s="745"/>
      <c r="G66" s="865"/>
      <c r="H66" s="866"/>
      <c r="I66" s="869"/>
      <c r="J66" s="867"/>
      <c r="K66" s="127"/>
      <c r="L66" s="127"/>
      <c r="M66" s="384"/>
      <c r="N66" s="17"/>
      <c r="O66" s="19"/>
      <c r="P66" s="18"/>
      <c r="Q66" s="56"/>
      <c r="R66" s="127"/>
      <c r="S66" s="127"/>
      <c r="T66" s="384"/>
      <c r="U66" s="17"/>
      <c r="V66" s="18"/>
      <c r="W66" s="19"/>
      <c r="X66" s="56"/>
      <c r="Y66" s="127"/>
      <c r="Z66" s="18"/>
      <c r="AA66" s="17"/>
      <c r="AB66" s="19"/>
      <c r="AC66" s="19"/>
      <c r="AD66" s="56"/>
      <c r="AE66" s="127"/>
      <c r="AF66" s="597"/>
      <c r="AG66" s="21"/>
      <c r="AH66" s="21"/>
      <c r="AI66" s="19"/>
      <c r="AJ66" s="69"/>
      <c r="AK66" s="127"/>
      <c r="AL66" s="384"/>
      <c r="AM66" s="17"/>
      <c r="AN66" s="19"/>
      <c r="AO66" s="19"/>
      <c r="AP66" s="51"/>
      <c r="AQ66" s="93"/>
      <c r="AR66" s="51"/>
      <c r="AS66" s="18"/>
      <c r="AT66" s="64"/>
      <c r="AU66" s="20"/>
    </row>
    <row r="67" spans="1:47" s="3" customFormat="1" ht="12.75">
      <c r="A67" s="911" t="s">
        <v>490</v>
      </c>
      <c r="B67" s="852">
        <v>16</v>
      </c>
      <c r="C67" s="1251" t="s">
        <v>117</v>
      </c>
      <c r="D67" s="292" t="s">
        <v>117</v>
      </c>
      <c r="E67" s="292" t="s">
        <v>486</v>
      </c>
      <c r="F67" s="117" t="s">
        <v>483</v>
      </c>
      <c r="G67" s="647" t="s">
        <v>49</v>
      </c>
      <c r="H67" s="648"/>
      <c r="I67" s="649"/>
      <c r="J67" s="1079"/>
      <c r="K67" s="126"/>
      <c r="L67" s="126"/>
      <c r="M67" s="31"/>
      <c r="N67" s="10"/>
      <c r="O67" s="95"/>
      <c r="P67" s="96"/>
      <c r="Q67" s="97"/>
      <c r="R67" s="126"/>
      <c r="S67" s="126"/>
      <c r="T67" s="31"/>
      <c r="U67" s="10"/>
      <c r="V67" s="6"/>
      <c r="W67" s="11"/>
      <c r="X67" s="53"/>
      <c r="Y67" s="126" t="s">
        <v>117</v>
      </c>
      <c r="Z67" s="118" t="s">
        <v>478</v>
      </c>
      <c r="AA67" s="10"/>
      <c r="AB67" s="11"/>
      <c r="AC67" s="11"/>
      <c r="AD67" s="53"/>
      <c r="AE67" s="126"/>
      <c r="AF67" s="255"/>
      <c r="AG67" s="13"/>
      <c r="AH67" s="13"/>
      <c r="AI67" s="11"/>
      <c r="AJ67" s="68"/>
      <c r="AK67" s="126"/>
      <c r="AL67" s="118"/>
      <c r="AM67" s="10"/>
      <c r="AN67" s="11"/>
      <c r="AO67" s="11"/>
      <c r="AP67" s="6"/>
      <c r="AQ67" s="67"/>
      <c r="AR67" s="50"/>
      <c r="AS67" s="6"/>
      <c r="AT67" s="63"/>
      <c r="AU67" s="12"/>
    </row>
    <row r="68" spans="1:47" s="3" customFormat="1" ht="12.75">
      <c r="A68" s="8"/>
      <c r="B68" s="292"/>
      <c r="C68" s="381"/>
      <c r="D68" s="292"/>
      <c r="E68" s="292"/>
      <c r="F68" s="117" t="s">
        <v>242</v>
      </c>
      <c r="G68" s="647" t="s">
        <v>132</v>
      </c>
      <c r="H68" s="648" t="s">
        <v>121</v>
      </c>
      <c r="I68" s="649">
        <v>12</v>
      </c>
      <c r="J68" s="1079">
        <v>400</v>
      </c>
      <c r="K68" s="126"/>
      <c r="L68" s="126"/>
      <c r="M68" s="31"/>
      <c r="N68" s="10"/>
      <c r="O68" s="11"/>
      <c r="P68" s="6"/>
      <c r="Q68" s="53"/>
      <c r="R68" s="126"/>
      <c r="S68" s="126"/>
      <c r="T68" s="31"/>
      <c r="U68" s="10"/>
      <c r="V68" s="6"/>
      <c r="W68" s="11"/>
      <c r="X68" s="53"/>
      <c r="Y68" s="126"/>
      <c r="Z68" s="6"/>
      <c r="AA68" s="10"/>
      <c r="AB68" s="11"/>
      <c r="AC68" s="11"/>
      <c r="AD68" s="53"/>
      <c r="AE68" s="126"/>
      <c r="AF68" s="255"/>
      <c r="AG68" s="13"/>
      <c r="AH68" s="13"/>
      <c r="AI68" s="11"/>
      <c r="AJ68" s="68"/>
      <c r="AK68" s="126"/>
      <c r="AL68" s="118"/>
      <c r="AM68" s="10"/>
      <c r="AN68" s="11"/>
      <c r="AO68" s="11"/>
      <c r="AP68" s="6"/>
      <c r="AQ68" s="67"/>
      <c r="AR68" s="50"/>
      <c r="AS68" s="6"/>
      <c r="AT68" s="63"/>
      <c r="AU68" s="12"/>
    </row>
    <row r="69" spans="1:47" s="3" customFormat="1" ht="13.5" thickBot="1">
      <c r="A69" s="8"/>
      <c r="B69" s="944"/>
      <c r="C69" s="867"/>
      <c r="D69" s="869"/>
      <c r="E69" s="869"/>
      <c r="F69" s="745"/>
      <c r="G69" s="865"/>
      <c r="H69" s="866"/>
      <c r="I69" s="869"/>
      <c r="J69" s="867"/>
      <c r="K69" s="127"/>
      <c r="L69" s="127"/>
      <c r="M69" s="597"/>
      <c r="N69" s="17"/>
      <c r="O69" s="19"/>
      <c r="P69" s="18"/>
      <c r="Q69" s="56"/>
      <c r="R69" s="127"/>
      <c r="S69" s="127"/>
      <c r="T69" s="384"/>
      <c r="U69" s="17"/>
      <c r="V69" s="18"/>
      <c r="W69" s="19"/>
      <c r="X69" s="56"/>
      <c r="Y69" s="127"/>
      <c r="Z69" s="18"/>
      <c r="AA69" s="17"/>
      <c r="AB69" s="19"/>
      <c r="AC69" s="19"/>
      <c r="AD69" s="56"/>
      <c r="AE69" s="127"/>
      <c r="AF69" s="597"/>
      <c r="AG69" s="21"/>
      <c r="AH69" s="21"/>
      <c r="AI69" s="19"/>
      <c r="AJ69" s="69"/>
      <c r="AK69" s="127"/>
      <c r="AL69" s="384"/>
      <c r="AM69" s="17"/>
      <c r="AN69" s="19"/>
      <c r="AO69" s="19"/>
      <c r="AP69" s="18"/>
      <c r="AQ69" s="93"/>
      <c r="AR69" s="51"/>
      <c r="AS69" s="18"/>
      <c r="AT69" s="64"/>
      <c r="AU69" s="20"/>
    </row>
    <row r="70" spans="1:47" s="3" customFormat="1" ht="13.5" thickTop="1">
      <c r="A70" s="8" t="s">
        <v>145</v>
      </c>
      <c r="B70" s="292">
        <v>17</v>
      </c>
      <c r="C70" s="381" t="s">
        <v>119</v>
      </c>
      <c r="D70" s="292"/>
      <c r="E70" s="292"/>
      <c r="F70" s="117"/>
      <c r="G70" s="394"/>
      <c r="H70" s="395"/>
      <c r="I70" s="292"/>
      <c r="J70" s="381"/>
      <c r="K70" s="247"/>
      <c r="L70" s="126"/>
      <c r="M70" s="599"/>
      <c r="N70" s="10"/>
      <c r="O70" s="95"/>
      <c r="P70" s="96"/>
      <c r="Q70" s="97"/>
      <c r="R70" s="126" t="s">
        <v>119</v>
      </c>
      <c r="S70" s="126"/>
      <c r="T70" s="31" t="s">
        <v>294</v>
      </c>
      <c r="U70" s="10"/>
      <c r="V70" s="6"/>
      <c r="W70" s="11"/>
      <c r="X70" s="53"/>
      <c r="Y70" s="126"/>
      <c r="Z70" s="6"/>
      <c r="AA70" s="10"/>
      <c r="AB70" s="11"/>
      <c r="AC70" s="11"/>
      <c r="AD70" s="53"/>
      <c r="AE70" s="126"/>
      <c r="AF70" s="255"/>
      <c r="AG70" s="13"/>
      <c r="AH70" s="13"/>
      <c r="AI70" s="11"/>
      <c r="AJ70" s="68"/>
      <c r="AK70" s="126" t="s">
        <v>119</v>
      </c>
      <c r="AL70" s="118" t="s">
        <v>219</v>
      </c>
      <c r="AM70" s="10"/>
      <c r="AN70" s="11"/>
      <c r="AO70" s="11"/>
      <c r="AP70" s="6"/>
      <c r="AQ70" s="67"/>
      <c r="AR70" s="50"/>
      <c r="AS70" s="6"/>
      <c r="AT70" s="63"/>
      <c r="AU70" s="12"/>
    </row>
    <row r="71" spans="1:47" s="3" customFormat="1" ht="12.75">
      <c r="A71" s="8"/>
      <c r="B71" s="292"/>
      <c r="C71" s="381"/>
      <c r="D71" s="292"/>
      <c r="E71" s="292"/>
      <c r="F71" s="117"/>
      <c r="G71" s="394"/>
      <c r="H71" s="395"/>
      <c r="I71" s="292"/>
      <c r="J71" s="381"/>
      <c r="K71" s="126"/>
      <c r="L71" s="126"/>
      <c r="M71" s="31"/>
      <c r="N71" s="10"/>
      <c r="O71" s="11"/>
      <c r="P71" s="6"/>
      <c r="Q71" s="53"/>
      <c r="R71" s="126"/>
      <c r="S71" s="126"/>
      <c r="T71" s="31"/>
      <c r="U71" s="10"/>
      <c r="V71" s="6"/>
      <c r="W71" s="11"/>
      <c r="X71" s="53"/>
      <c r="Y71" s="126"/>
      <c r="Z71" s="6"/>
      <c r="AA71" s="10"/>
      <c r="AB71" s="11"/>
      <c r="AC71" s="11"/>
      <c r="AD71" s="53"/>
      <c r="AE71" s="126"/>
      <c r="AF71" s="255"/>
      <c r="AG71" s="13"/>
      <c r="AH71" s="13"/>
      <c r="AI71" s="11"/>
      <c r="AJ71" s="68"/>
      <c r="AK71" s="126"/>
      <c r="AL71" s="118"/>
      <c r="AM71" s="10"/>
      <c r="AN71" s="11"/>
      <c r="AO71" s="11"/>
      <c r="AP71" s="6"/>
      <c r="AQ71" s="67"/>
      <c r="AR71" s="50"/>
      <c r="AS71" s="6"/>
      <c r="AT71" s="63"/>
      <c r="AU71" s="12"/>
    </row>
    <row r="72" spans="1:47" s="3" customFormat="1" ht="13.5" thickBot="1">
      <c r="A72" s="8"/>
      <c r="B72" s="944"/>
      <c r="C72" s="867"/>
      <c r="D72" s="869"/>
      <c r="E72" s="869"/>
      <c r="F72" s="745"/>
      <c r="G72" s="865"/>
      <c r="H72" s="866"/>
      <c r="I72" s="869"/>
      <c r="J72" s="867"/>
      <c r="K72" s="127"/>
      <c r="L72" s="127"/>
      <c r="M72" s="384"/>
      <c r="N72" s="17"/>
      <c r="O72" s="11"/>
      <c r="P72" s="6"/>
      <c r="Q72" s="53"/>
      <c r="R72" s="127"/>
      <c r="S72" s="127"/>
      <c r="T72" s="384"/>
      <c r="U72" s="17"/>
      <c r="V72" s="18"/>
      <c r="W72" s="19"/>
      <c r="X72" s="56"/>
      <c r="Y72" s="127"/>
      <c r="Z72" s="18"/>
      <c r="AA72" s="17"/>
      <c r="AB72" s="19"/>
      <c r="AC72" s="19"/>
      <c r="AD72" s="56"/>
      <c r="AE72" s="127"/>
      <c r="AF72" s="597"/>
      <c r="AG72" s="21"/>
      <c r="AH72" s="21"/>
      <c r="AI72" s="19"/>
      <c r="AJ72" s="69"/>
      <c r="AK72" s="127"/>
      <c r="AL72" s="384"/>
      <c r="AM72" s="17"/>
      <c r="AN72" s="19"/>
      <c r="AO72" s="19"/>
      <c r="AP72" s="18"/>
      <c r="AQ72" s="93"/>
      <c r="AR72" s="51"/>
      <c r="AS72" s="18"/>
      <c r="AT72" s="64"/>
      <c r="AU72" s="20"/>
    </row>
    <row r="73" spans="1:47" s="3" customFormat="1" ht="13.5" thickTop="1">
      <c r="A73" s="1439" t="s">
        <v>548</v>
      </c>
      <c r="B73" s="603">
        <v>18</v>
      </c>
      <c r="C73" s="381" t="s">
        <v>123</v>
      </c>
      <c r="D73" s="292" t="s">
        <v>123</v>
      </c>
      <c r="E73" s="292"/>
      <c r="F73" s="117" t="s">
        <v>124</v>
      </c>
      <c r="G73" s="647" t="s">
        <v>513</v>
      </c>
      <c r="H73" s="648"/>
      <c r="I73" s="649"/>
      <c r="J73" s="1079"/>
      <c r="K73" s="247" t="s">
        <v>123</v>
      </c>
      <c r="L73" s="126"/>
      <c r="M73" s="599" t="s">
        <v>472</v>
      </c>
      <c r="N73" s="10"/>
      <c r="O73" s="95"/>
      <c r="P73" s="96"/>
      <c r="Q73" s="97"/>
      <c r="R73" s="126"/>
      <c r="S73" s="126"/>
      <c r="T73" s="31"/>
      <c r="U73" s="10"/>
      <c r="V73" s="11"/>
      <c r="W73" s="6"/>
      <c r="X73" s="53"/>
      <c r="Y73" s="126"/>
      <c r="Z73" s="6"/>
      <c r="AA73" s="10"/>
      <c r="AB73" s="11"/>
      <c r="AC73" s="11"/>
      <c r="AD73" s="53"/>
      <c r="AE73" s="126"/>
      <c r="AF73" s="255"/>
      <c r="AG73" s="13"/>
      <c r="AH73" s="13"/>
      <c r="AI73" s="11"/>
      <c r="AJ73" s="74"/>
      <c r="AK73" s="126" t="s">
        <v>123</v>
      </c>
      <c r="AL73" s="599" t="s">
        <v>298</v>
      </c>
      <c r="AM73" s="98"/>
      <c r="AN73" s="95"/>
      <c r="AO73" s="95"/>
      <c r="AP73" s="177"/>
      <c r="AQ73" s="212"/>
      <c r="AR73" s="50"/>
      <c r="AS73" s="6"/>
      <c r="AT73" s="63"/>
      <c r="AU73" s="12"/>
    </row>
    <row r="74" spans="1:47" s="3" customFormat="1" ht="12.75">
      <c r="A74" s="8"/>
      <c r="B74" s="603"/>
      <c r="C74" s="381"/>
      <c r="D74" s="292"/>
      <c r="E74" s="292"/>
      <c r="F74" s="117"/>
      <c r="G74" s="1329" t="s">
        <v>528</v>
      </c>
      <c r="H74" s="648" t="s">
        <v>110</v>
      </c>
      <c r="I74" s="649">
        <v>24</v>
      </c>
      <c r="J74" s="1079">
        <v>300</v>
      </c>
      <c r="K74" s="126"/>
      <c r="L74" s="126"/>
      <c r="M74" s="31"/>
      <c r="N74" s="10"/>
      <c r="O74" s="11"/>
      <c r="P74" s="6"/>
      <c r="Q74" s="53"/>
      <c r="R74" s="126"/>
      <c r="S74" s="126"/>
      <c r="T74" s="31"/>
      <c r="U74" s="10"/>
      <c r="V74" s="11"/>
      <c r="W74" s="6"/>
      <c r="X74" s="335"/>
      <c r="Y74" s="126"/>
      <c r="Z74" s="6"/>
      <c r="AA74" s="10"/>
      <c r="AB74" s="11"/>
      <c r="AC74" s="11"/>
      <c r="AD74" s="53"/>
      <c r="AE74" s="126"/>
      <c r="AF74" s="255"/>
      <c r="AG74" s="13"/>
      <c r="AH74" s="13"/>
      <c r="AI74" s="11"/>
      <c r="AJ74" s="74"/>
      <c r="AK74" s="126"/>
      <c r="AL74" s="118"/>
      <c r="AM74" s="10"/>
      <c r="AN74" s="11"/>
      <c r="AO74" s="11"/>
      <c r="AP74" s="62"/>
      <c r="AQ74" s="67"/>
      <c r="AR74" s="50"/>
      <c r="AS74" s="6"/>
      <c r="AT74" s="63"/>
      <c r="AU74" s="12"/>
    </row>
    <row r="75" spans="1:47" s="3" customFormat="1" ht="12.75">
      <c r="A75" s="8"/>
      <c r="B75" s="603"/>
      <c r="C75" s="381"/>
      <c r="D75" s="292"/>
      <c r="E75" s="292"/>
      <c r="F75" s="117"/>
      <c r="G75" s="660" t="s">
        <v>513</v>
      </c>
      <c r="H75" s="661"/>
      <c r="I75" s="662"/>
      <c r="J75" s="1076"/>
      <c r="K75" s="126"/>
      <c r="L75" s="126"/>
      <c r="M75" s="31"/>
      <c r="N75" s="10"/>
      <c r="O75" s="11"/>
      <c r="P75" s="6"/>
      <c r="Q75" s="53"/>
      <c r="R75" s="126"/>
      <c r="S75" s="126"/>
      <c r="T75" s="31"/>
      <c r="U75" s="10"/>
      <c r="V75" s="6"/>
      <c r="W75" s="11"/>
      <c r="X75" s="50"/>
      <c r="Y75" s="126"/>
      <c r="Z75" s="6"/>
      <c r="AA75" s="10"/>
      <c r="AB75" s="11"/>
      <c r="AC75" s="11"/>
      <c r="AD75" s="53"/>
      <c r="AE75" s="126"/>
      <c r="AF75" s="255"/>
      <c r="AG75" s="13"/>
      <c r="AH75" s="13"/>
      <c r="AI75" s="11"/>
      <c r="AJ75" s="74"/>
      <c r="AK75" s="126"/>
      <c r="AL75" s="118"/>
      <c r="AM75" s="10"/>
      <c r="AN75" s="11"/>
      <c r="AO75" s="11"/>
      <c r="AP75" s="62"/>
      <c r="AQ75" s="67"/>
      <c r="AR75" s="50"/>
      <c r="AS75" s="6"/>
      <c r="AT75" s="63"/>
      <c r="AU75" s="12"/>
    </row>
    <row r="76" spans="1:47" s="3" customFormat="1" ht="13.5" thickBot="1">
      <c r="A76" s="8"/>
      <c r="B76" s="945"/>
      <c r="C76" s="908"/>
      <c r="D76" s="1156"/>
      <c r="E76" s="1156"/>
      <c r="F76" s="1830"/>
      <c r="G76" s="1330" t="s">
        <v>529</v>
      </c>
      <c r="H76" s="665" t="s">
        <v>110</v>
      </c>
      <c r="I76" s="666">
        <v>24</v>
      </c>
      <c r="J76" s="667">
        <v>300</v>
      </c>
      <c r="K76" s="135"/>
      <c r="L76" s="128"/>
      <c r="M76" s="385"/>
      <c r="N76" s="78"/>
      <c r="O76" s="79"/>
      <c r="P76" s="77"/>
      <c r="Q76" s="76"/>
      <c r="R76" s="128"/>
      <c r="S76" s="128"/>
      <c r="T76" s="385"/>
      <c r="U76" s="78"/>
      <c r="V76" s="77"/>
      <c r="W76" s="79"/>
      <c r="X76" s="80"/>
      <c r="Y76" s="128"/>
      <c r="Z76" s="77"/>
      <c r="AA76" s="78"/>
      <c r="AB76" s="79"/>
      <c r="AC76" s="79"/>
      <c r="AD76" s="76"/>
      <c r="AE76" s="128"/>
      <c r="AF76" s="598"/>
      <c r="AG76" s="81"/>
      <c r="AH76" s="81"/>
      <c r="AI76" s="79"/>
      <c r="AJ76" s="200"/>
      <c r="AK76" s="128"/>
      <c r="AL76" s="385"/>
      <c r="AM76" s="78"/>
      <c r="AN76" s="79"/>
      <c r="AO76" s="79"/>
      <c r="AP76" s="76"/>
      <c r="AQ76" s="87"/>
      <c r="AR76" s="80"/>
      <c r="AS76" s="80"/>
      <c r="AT76" s="83"/>
      <c r="AU76" s="84"/>
    </row>
    <row r="77" spans="1:47" s="3" customFormat="1" ht="13.5" thickTop="1">
      <c r="A77" s="8"/>
      <c r="B77" s="603">
        <v>19</v>
      </c>
      <c r="C77" s="381" t="s">
        <v>126</v>
      </c>
      <c r="D77" s="292"/>
      <c r="E77" s="292"/>
      <c r="F77" s="117"/>
      <c r="G77" s="394"/>
      <c r="H77" s="395"/>
      <c r="I77" s="292"/>
      <c r="J77" s="381"/>
      <c r="K77" s="126"/>
      <c r="L77" s="126"/>
      <c r="M77" s="31"/>
      <c r="N77" s="10"/>
      <c r="O77" s="11"/>
      <c r="P77" s="6"/>
      <c r="Q77" s="53"/>
      <c r="R77" s="126"/>
      <c r="S77" s="126"/>
      <c r="T77" s="31"/>
      <c r="U77" s="10"/>
      <c r="V77" s="6"/>
      <c r="W77" s="11"/>
      <c r="X77" s="50"/>
      <c r="Y77" s="126" t="s">
        <v>126</v>
      </c>
      <c r="Z77" s="31" t="s">
        <v>478</v>
      </c>
      <c r="AA77" s="10"/>
      <c r="AB77" s="11"/>
      <c r="AC77" s="11"/>
      <c r="AD77" s="53"/>
      <c r="AE77" s="126"/>
      <c r="AF77" s="255"/>
      <c r="AG77" s="13"/>
      <c r="AH77" s="13"/>
      <c r="AI77" s="11"/>
      <c r="AJ77" s="74"/>
      <c r="AK77" s="126"/>
      <c r="AL77" s="118"/>
      <c r="AM77" s="10"/>
      <c r="AN77" s="11"/>
      <c r="AO77" s="11"/>
      <c r="AP77" s="6"/>
      <c r="AQ77" s="67"/>
      <c r="AR77" s="50"/>
      <c r="AS77" s="6"/>
      <c r="AT77" s="63"/>
      <c r="AU77" s="12"/>
    </row>
    <row r="78" spans="1:47" s="3" customFormat="1" ht="12.75">
      <c r="A78" s="8"/>
      <c r="B78" s="603"/>
      <c r="C78" s="381"/>
      <c r="D78" s="292"/>
      <c r="E78" s="292"/>
      <c r="F78" s="117"/>
      <c r="G78" s="394"/>
      <c r="H78" s="395"/>
      <c r="I78" s="292"/>
      <c r="J78" s="381"/>
      <c r="K78" s="126"/>
      <c r="L78" s="126"/>
      <c r="M78" s="31"/>
      <c r="N78" s="10"/>
      <c r="O78" s="11"/>
      <c r="P78" s="6"/>
      <c r="Q78" s="53"/>
      <c r="R78" s="126"/>
      <c r="S78" s="126"/>
      <c r="T78" s="31"/>
      <c r="U78" s="10"/>
      <c r="V78" s="6"/>
      <c r="W78" s="11"/>
      <c r="X78" s="50"/>
      <c r="Y78" s="126"/>
      <c r="Z78" s="6"/>
      <c r="AA78" s="10"/>
      <c r="AB78" s="11"/>
      <c r="AC78" s="11"/>
      <c r="AD78" s="53"/>
      <c r="AE78" s="126"/>
      <c r="AF78" s="255"/>
      <c r="AG78" s="13"/>
      <c r="AH78" s="13"/>
      <c r="AI78" s="11"/>
      <c r="AJ78" s="74"/>
      <c r="AK78" s="126"/>
      <c r="AL78" s="118"/>
      <c r="AM78" s="10"/>
      <c r="AN78" s="11"/>
      <c r="AO78" s="11"/>
      <c r="AP78" s="6"/>
      <c r="AQ78" s="67"/>
      <c r="AR78" s="50"/>
      <c r="AS78" s="6"/>
      <c r="AT78" s="63"/>
      <c r="AU78" s="12"/>
    </row>
    <row r="79" spans="1:47" s="3" customFormat="1" ht="12.75">
      <c r="A79" s="8"/>
      <c r="B79" s="1214"/>
      <c r="C79" s="867"/>
      <c r="D79" s="869"/>
      <c r="E79" s="869"/>
      <c r="F79" s="745"/>
      <c r="G79" s="865"/>
      <c r="H79" s="866"/>
      <c r="I79" s="869"/>
      <c r="J79" s="867"/>
      <c r="K79" s="127"/>
      <c r="L79" s="127"/>
      <c r="M79" s="384"/>
      <c r="N79" s="17"/>
      <c r="O79" s="19"/>
      <c r="P79" s="18"/>
      <c r="Q79" s="56"/>
      <c r="R79" s="127"/>
      <c r="S79" s="127"/>
      <c r="T79" s="384"/>
      <c r="U79" s="17"/>
      <c r="V79" s="18"/>
      <c r="W79" s="19"/>
      <c r="X79" s="51"/>
      <c r="Y79" s="127"/>
      <c r="Z79" s="18"/>
      <c r="AA79" s="17"/>
      <c r="AB79" s="19"/>
      <c r="AC79" s="19"/>
      <c r="AD79" s="56"/>
      <c r="AE79" s="127"/>
      <c r="AF79" s="597"/>
      <c r="AG79" s="21"/>
      <c r="AH79" s="21"/>
      <c r="AI79" s="19"/>
      <c r="AJ79" s="199"/>
      <c r="AK79" s="127"/>
      <c r="AL79" s="384"/>
      <c r="AM79" s="17"/>
      <c r="AN79" s="19"/>
      <c r="AO79" s="19"/>
      <c r="AP79" s="18"/>
      <c r="AQ79" s="93"/>
      <c r="AR79" s="51"/>
      <c r="AS79" s="18"/>
      <c r="AT79" s="64"/>
      <c r="AU79" s="20"/>
    </row>
    <row r="80" spans="1:47" s="3" customFormat="1" ht="12.75">
      <c r="A80" s="8"/>
      <c r="B80" s="603">
        <v>20</v>
      </c>
      <c r="C80" s="381" t="s">
        <v>109</v>
      </c>
      <c r="D80" s="292"/>
      <c r="E80" s="292"/>
      <c r="F80" s="117"/>
      <c r="G80" s="394"/>
      <c r="H80" s="395"/>
      <c r="I80" s="292"/>
      <c r="J80" s="381"/>
      <c r="K80" s="126" t="s">
        <v>109</v>
      </c>
      <c r="L80" s="126"/>
      <c r="M80" s="599" t="s">
        <v>472</v>
      </c>
      <c r="N80" s="10"/>
      <c r="O80" s="11"/>
      <c r="P80" s="6"/>
      <c r="Q80" s="53"/>
      <c r="R80" s="126"/>
      <c r="S80" s="126"/>
      <c r="T80" s="31"/>
      <c r="U80" s="10"/>
      <c r="V80" s="6"/>
      <c r="W80" s="11"/>
      <c r="X80" s="50"/>
      <c r="Y80" s="126"/>
      <c r="Z80" s="6"/>
      <c r="AA80" s="10"/>
      <c r="AB80" s="11"/>
      <c r="AC80" s="11"/>
      <c r="AD80" s="53"/>
      <c r="AE80" s="126"/>
      <c r="AF80" s="255"/>
      <c r="AG80" s="13"/>
      <c r="AH80" s="13"/>
      <c r="AI80" s="11"/>
      <c r="AJ80" s="74"/>
      <c r="AK80" s="126"/>
      <c r="AL80" s="118"/>
      <c r="AM80" s="10"/>
      <c r="AN80" s="11"/>
      <c r="AO80" s="11"/>
      <c r="AP80" s="6"/>
      <c r="AQ80" s="1120" t="s">
        <v>964</v>
      </c>
      <c r="AR80" s="50"/>
      <c r="AS80" s="6"/>
      <c r="AT80" s="63"/>
      <c r="AU80" s="12"/>
    </row>
    <row r="81" spans="1:47" s="3" customFormat="1" ht="12.75">
      <c r="A81" s="8"/>
      <c r="B81" s="603"/>
      <c r="C81" s="381"/>
      <c r="D81" s="292"/>
      <c r="E81" s="292"/>
      <c r="F81" s="117"/>
      <c r="G81" s="394"/>
      <c r="H81" s="395"/>
      <c r="I81" s="292"/>
      <c r="J81" s="381"/>
      <c r="K81" s="126"/>
      <c r="L81" s="126"/>
      <c r="M81" s="31"/>
      <c r="N81" s="678"/>
      <c r="O81" s="679"/>
      <c r="P81" s="688"/>
      <c r="Q81" s="680"/>
      <c r="R81" s="126"/>
      <c r="S81" s="126"/>
      <c r="T81" s="31"/>
      <c r="U81" s="10"/>
      <c r="V81" s="6"/>
      <c r="W81" s="11"/>
      <c r="X81" s="50"/>
      <c r="Y81" s="126"/>
      <c r="Z81" s="6"/>
      <c r="AA81" s="10"/>
      <c r="AB81" s="11"/>
      <c r="AC81" s="11"/>
      <c r="AD81" s="53"/>
      <c r="AE81" s="126"/>
      <c r="AF81" s="255"/>
      <c r="AG81" s="13"/>
      <c r="AH81" s="13"/>
      <c r="AI81" s="11"/>
      <c r="AJ81" s="74"/>
      <c r="AK81" s="126"/>
      <c r="AL81" s="118"/>
      <c r="AM81" s="10"/>
      <c r="AN81" s="11"/>
      <c r="AO81" s="11"/>
      <c r="AP81" s="6"/>
      <c r="AQ81" s="67"/>
      <c r="AR81" s="50"/>
      <c r="AS81" s="6"/>
      <c r="AT81" s="63"/>
      <c r="AU81" s="12"/>
    </row>
    <row r="82" spans="1:47" s="3" customFormat="1" ht="12.75">
      <c r="A82" s="8"/>
      <c r="B82" s="1214"/>
      <c r="C82" s="867"/>
      <c r="D82" s="869"/>
      <c r="E82" s="869"/>
      <c r="F82" s="745"/>
      <c r="G82" s="865"/>
      <c r="H82" s="866"/>
      <c r="I82" s="869"/>
      <c r="J82" s="867"/>
      <c r="K82" s="127"/>
      <c r="L82" s="127"/>
      <c r="M82" s="384"/>
      <c r="N82" s="17"/>
      <c r="O82" s="19"/>
      <c r="P82" s="18"/>
      <c r="Q82" s="56"/>
      <c r="R82" s="127"/>
      <c r="S82" s="127"/>
      <c r="T82" s="384"/>
      <c r="U82" s="17"/>
      <c r="V82" s="18"/>
      <c r="W82" s="19"/>
      <c r="X82" s="51"/>
      <c r="Y82" s="127"/>
      <c r="Z82" s="18"/>
      <c r="AA82" s="17"/>
      <c r="AB82" s="19"/>
      <c r="AC82" s="19"/>
      <c r="AD82" s="56"/>
      <c r="AE82" s="127"/>
      <c r="AF82" s="597"/>
      <c r="AG82" s="21"/>
      <c r="AH82" s="21"/>
      <c r="AI82" s="19"/>
      <c r="AJ82" s="199"/>
      <c r="AK82" s="127"/>
      <c r="AL82" s="384"/>
      <c r="AM82" s="17"/>
      <c r="AN82" s="19"/>
      <c r="AO82" s="19"/>
      <c r="AP82" s="18"/>
      <c r="AQ82" s="93"/>
      <c r="AR82" s="51"/>
      <c r="AS82" s="18"/>
      <c r="AT82" s="64"/>
      <c r="AU82" s="20"/>
    </row>
    <row r="83" spans="1:47" s="3" customFormat="1" ht="12.75">
      <c r="A83" s="8"/>
      <c r="B83" s="603">
        <v>21</v>
      </c>
      <c r="C83" s="381" t="s">
        <v>112</v>
      </c>
      <c r="D83" s="292" t="s">
        <v>112</v>
      </c>
      <c r="E83" s="292"/>
      <c r="F83" s="951" t="s">
        <v>124</v>
      </c>
      <c r="G83" s="394"/>
      <c r="H83" s="395"/>
      <c r="I83" s="292"/>
      <c r="J83" s="381"/>
      <c r="K83" s="126"/>
      <c r="L83" s="126"/>
      <c r="M83" s="31"/>
      <c r="N83" s="10"/>
      <c r="O83" s="11"/>
      <c r="P83" s="6"/>
      <c r="Q83" s="53"/>
      <c r="R83" s="126"/>
      <c r="S83" s="126"/>
      <c r="T83" s="31"/>
      <c r="U83" s="10"/>
      <c r="V83" s="6"/>
      <c r="W83" s="11"/>
      <c r="X83" s="50"/>
      <c r="Y83" s="126"/>
      <c r="Z83" s="6"/>
      <c r="AA83" s="10"/>
      <c r="AB83" s="11"/>
      <c r="AC83" s="11"/>
      <c r="AD83" s="53"/>
      <c r="AE83" s="126"/>
      <c r="AF83" s="255"/>
      <c r="AG83" s="13"/>
      <c r="AH83" s="13"/>
      <c r="AI83" s="11"/>
      <c r="AJ83" s="74"/>
      <c r="AK83" s="126"/>
      <c r="AL83" s="118"/>
      <c r="AM83" s="10"/>
      <c r="AN83" s="11"/>
      <c r="AO83" s="11"/>
      <c r="AP83" s="6"/>
      <c r="AQ83" s="1120" t="s">
        <v>964</v>
      </c>
      <c r="AR83" s="50"/>
      <c r="AS83" s="50"/>
      <c r="AT83" s="63"/>
      <c r="AU83" s="12"/>
    </row>
    <row r="84" spans="1:47" s="3" customFormat="1" ht="12.75">
      <c r="A84" s="8"/>
      <c r="B84" s="603"/>
      <c r="C84" s="381"/>
      <c r="D84" s="292"/>
      <c r="E84" s="292"/>
      <c r="F84" s="1862" t="s">
        <v>990</v>
      </c>
      <c r="G84" s="394"/>
      <c r="H84" s="395"/>
      <c r="I84" s="292"/>
      <c r="J84" s="381"/>
      <c r="K84" s="126"/>
      <c r="L84" s="126"/>
      <c r="M84" s="31"/>
      <c r="N84" s="10"/>
      <c r="O84" s="11"/>
      <c r="P84" s="6"/>
      <c r="Q84" s="53"/>
      <c r="R84" s="126"/>
      <c r="S84" s="126"/>
      <c r="T84" s="31"/>
      <c r="U84" s="10"/>
      <c r="V84" s="6"/>
      <c r="W84" s="11"/>
      <c r="X84" s="50"/>
      <c r="Y84" s="126"/>
      <c r="Z84" s="6"/>
      <c r="AA84" s="10"/>
      <c r="AB84" s="11"/>
      <c r="AC84" s="11"/>
      <c r="AD84" s="53"/>
      <c r="AE84" s="126"/>
      <c r="AF84" s="255"/>
      <c r="AG84" s="13"/>
      <c r="AH84" s="13"/>
      <c r="AI84" s="11"/>
      <c r="AJ84" s="74"/>
      <c r="AK84" s="126"/>
      <c r="AL84" s="118"/>
      <c r="AM84" s="10"/>
      <c r="AN84" s="11"/>
      <c r="AO84" s="11"/>
      <c r="AP84" s="6"/>
      <c r="AQ84" s="67"/>
      <c r="AR84" s="50"/>
      <c r="AS84" s="50"/>
      <c r="AT84" s="63"/>
      <c r="AU84" s="12"/>
    </row>
    <row r="85" spans="1:47" s="3" customFormat="1" ht="12.75">
      <c r="A85" s="8"/>
      <c r="B85" s="1214"/>
      <c r="C85" s="867"/>
      <c r="D85" s="869"/>
      <c r="E85" s="869"/>
      <c r="F85" s="745"/>
      <c r="G85" s="865"/>
      <c r="H85" s="866"/>
      <c r="I85" s="869"/>
      <c r="J85" s="867"/>
      <c r="K85" s="127"/>
      <c r="L85" s="127"/>
      <c r="M85" s="384"/>
      <c r="N85" s="17"/>
      <c r="O85" s="19"/>
      <c r="P85" s="18"/>
      <c r="Q85" s="56"/>
      <c r="R85" s="127"/>
      <c r="S85" s="127"/>
      <c r="T85" s="384"/>
      <c r="U85" s="17"/>
      <c r="V85" s="18"/>
      <c r="W85" s="19"/>
      <c r="X85" s="51"/>
      <c r="Y85" s="127"/>
      <c r="Z85" s="18"/>
      <c r="AA85" s="17"/>
      <c r="AB85" s="19"/>
      <c r="AC85" s="19"/>
      <c r="AD85" s="56"/>
      <c r="AE85" s="127"/>
      <c r="AF85" s="597"/>
      <c r="AG85" s="21"/>
      <c r="AH85" s="21"/>
      <c r="AI85" s="19"/>
      <c r="AJ85" s="199"/>
      <c r="AK85" s="127"/>
      <c r="AL85" s="384"/>
      <c r="AM85" s="17"/>
      <c r="AN85" s="19"/>
      <c r="AO85" s="19"/>
      <c r="AP85" s="18"/>
      <c r="AQ85" s="93"/>
      <c r="AR85" s="51"/>
      <c r="AS85" s="51"/>
      <c r="AT85" s="64"/>
      <c r="AU85" s="20"/>
    </row>
    <row r="86" spans="1:47" s="3" customFormat="1" ht="12.75">
      <c r="A86" s="8"/>
      <c r="B86" s="603">
        <v>22</v>
      </c>
      <c r="C86" s="381" t="s">
        <v>115</v>
      </c>
      <c r="D86" s="292"/>
      <c r="E86" s="292"/>
      <c r="F86" s="117"/>
      <c r="G86" s="394"/>
      <c r="H86" s="395"/>
      <c r="I86" s="292"/>
      <c r="J86" s="381"/>
      <c r="K86" s="126"/>
      <c r="L86" s="126"/>
      <c r="M86" s="31"/>
      <c r="N86" s="10"/>
      <c r="O86" s="11"/>
      <c r="P86" s="6"/>
      <c r="Q86" s="53"/>
      <c r="R86" s="126" t="s">
        <v>115</v>
      </c>
      <c r="S86" s="126"/>
      <c r="T86" s="31" t="s">
        <v>371</v>
      </c>
      <c r="U86" s="10"/>
      <c r="V86" s="6"/>
      <c r="W86" s="11"/>
      <c r="X86" s="50"/>
      <c r="Y86" s="126"/>
      <c r="Z86" s="6"/>
      <c r="AA86" s="10"/>
      <c r="AB86" s="11"/>
      <c r="AC86" s="11"/>
      <c r="AD86" s="53"/>
      <c r="AE86" s="126"/>
      <c r="AF86" s="255"/>
      <c r="AG86" s="13"/>
      <c r="AH86" s="13"/>
      <c r="AI86" s="11"/>
      <c r="AJ86" s="74"/>
      <c r="AK86" s="126"/>
      <c r="AL86" s="118"/>
      <c r="AM86" s="10"/>
      <c r="AN86" s="11"/>
      <c r="AO86" s="11"/>
      <c r="AP86" s="6"/>
      <c r="AQ86" s="1120" t="s">
        <v>964</v>
      </c>
      <c r="AR86" s="50"/>
      <c r="AS86" s="50"/>
      <c r="AT86" s="63"/>
      <c r="AU86" s="12"/>
    </row>
    <row r="87" spans="1:47" s="3" customFormat="1" ht="12.75">
      <c r="A87" s="8"/>
      <c r="B87" s="603"/>
      <c r="C87" s="381"/>
      <c r="D87" s="292"/>
      <c r="E87" s="292"/>
      <c r="F87" s="117"/>
      <c r="G87" s="394"/>
      <c r="H87" s="395"/>
      <c r="I87" s="292"/>
      <c r="J87" s="381"/>
      <c r="K87" s="126"/>
      <c r="L87" s="126"/>
      <c r="M87" s="31"/>
      <c r="N87" s="10"/>
      <c r="O87" s="11"/>
      <c r="P87" s="6"/>
      <c r="Q87" s="53"/>
      <c r="R87" s="126"/>
      <c r="S87" s="126"/>
      <c r="T87" s="31"/>
      <c r="U87" s="10"/>
      <c r="V87" s="6"/>
      <c r="W87" s="11"/>
      <c r="X87" s="50"/>
      <c r="Y87" s="126"/>
      <c r="Z87" s="6"/>
      <c r="AA87" s="10"/>
      <c r="AB87" s="11"/>
      <c r="AC87" s="11"/>
      <c r="AD87" s="53"/>
      <c r="AE87" s="126"/>
      <c r="AF87" s="255"/>
      <c r="AG87" s="13"/>
      <c r="AH87" s="13"/>
      <c r="AI87" s="11"/>
      <c r="AJ87" s="74"/>
      <c r="AK87" s="126"/>
      <c r="AL87" s="118"/>
      <c r="AM87" s="10"/>
      <c r="AN87" s="11"/>
      <c r="AO87" s="11"/>
      <c r="AP87" s="6"/>
      <c r="AQ87" s="67"/>
      <c r="AR87" s="50"/>
      <c r="AS87" s="50"/>
      <c r="AT87" s="63"/>
      <c r="AU87" s="12"/>
    </row>
    <row r="88" spans="1:47" s="18" customFormat="1" ht="12.75">
      <c r="A88" s="8"/>
      <c r="B88" s="944"/>
      <c r="C88" s="867"/>
      <c r="D88" s="869"/>
      <c r="E88" s="869"/>
      <c r="F88" s="745"/>
      <c r="G88" s="865"/>
      <c r="H88" s="866"/>
      <c r="I88" s="869"/>
      <c r="J88" s="867"/>
      <c r="K88" s="127"/>
      <c r="L88" s="127"/>
      <c r="M88" s="384"/>
      <c r="N88" s="17"/>
      <c r="O88" s="19"/>
      <c r="Q88" s="56"/>
      <c r="R88" s="127"/>
      <c r="S88" s="127"/>
      <c r="T88" s="384"/>
      <c r="U88" s="17"/>
      <c r="W88" s="19"/>
      <c r="X88" s="51"/>
      <c r="Y88" s="127"/>
      <c r="AA88" s="17"/>
      <c r="AB88" s="19"/>
      <c r="AC88" s="19"/>
      <c r="AD88" s="56"/>
      <c r="AE88" s="127"/>
      <c r="AF88" s="597"/>
      <c r="AG88" s="21"/>
      <c r="AH88" s="21"/>
      <c r="AI88" s="19"/>
      <c r="AJ88" s="199"/>
      <c r="AK88" s="127"/>
      <c r="AL88" s="384"/>
      <c r="AM88" s="17"/>
      <c r="AN88" s="19"/>
      <c r="AO88" s="19"/>
      <c r="AQ88" s="93"/>
      <c r="AR88" s="51"/>
      <c r="AS88" s="64"/>
      <c r="AT88" s="64"/>
      <c r="AU88" s="20"/>
    </row>
    <row r="89" spans="1:47" s="6" customFormat="1" ht="12.75">
      <c r="A89" s="8"/>
      <c r="B89" s="603">
        <v>23</v>
      </c>
      <c r="C89" s="381" t="s">
        <v>117</v>
      </c>
      <c r="D89" s="292"/>
      <c r="E89" s="292"/>
      <c r="F89" s="117"/>
      <c r="G89" s="394"/>
      <c r="H89" s="395"/>
      <c r="I89" s="292"/>
      <c r="J89" s="381"/>
      <c r="K89" s="126"/>
      <c r="L89" s="126"/>
      <c r="M89" s="31"/>
      <c r="N89" s="10"/>
      <c r="O89" s="11"/>
      <c r="Q89" s="53"/>
      <c r="R89" s="126"/>
      <c r="S89" s="126"/>
      <c r="T89" s="31"/>
      <c r="U89" s="10"/>
      <c r="W89" s="11"/>
      <c r="X89" s="50"/>
      <c r="Y89" s="126" t="s">
        <v>117</v>
      </c>
      <c r="Z89" s="31" t="s">
        <v>479</v>
      </c>
      <c r="AA89" s="616" t="s">
        <v>171</v>
      </c>
      <c r="AB89" s="617"/>
      <c r="AC89" s="617"/>
      <c r="AD89" s="619"/>
      <c r="AE89" s="126"/>
      <c r="AF89" s="255"/>
      <c r="AG89" s="13"/>
      <c r="AH89" s="13"/>
      <c r="AI89" s="11"/>
      <c r="AJ89" s="74"/>
      <c r="AK89" s="126"/>
      <c r="AL89" s="118"/>
      <c r="AM89" s="10"/>
      <c r="AN89" s="11"/>
      <c r="AO89" s="11"/>
      <c r="AQ89" s="1120" t="s">
        <v>964</v>
      </c>
      <c r="AR89" s="50"/>
      <c r="AS89" s="50"/>
      <c r="AT89" s="63"/>
      <c r="AU89" s="12"/>
    </row>
    <row r="90" spans="1:47" s="6" customFormat="1" ht="12.75">
      <c r="A90" s="8"/>
      <c r="B90" s="603"/>
      <c r="C90" s="381"/>
      <c r="D90" s="292"/>
      <c r="E90" s="292"/>
      <c r="F90" s="117"/>
      <c r="G90" s="394"/>
      <c r="H90" s="395"/>
      <c r="I90" s="292"/>
      <c r="J90" s="381"/>
      <c r="K90" s="126"/>
      <c r="L90" s="126"/>
      <c r="M90" s="31"/>
      <c r="N90" s="10"/>
      <c r="O90" s="11"/>
      <c r="Q90" s="53"/>
      <c r="R90" s="126"/>
      <c r="S90" s="126"/>
      <c r="T90" s="31"/>
      <c r="U90" s="10"/>
      <c r="W90" s="11"/>
      <c r="X90" s="50"/>
      <c r="Y90" s="126"/>
      <c r="AA90" s="616" t="s">
        <v>147</v>
      </c>
      <c r="AB90" s="617" t="s">
        <v>386</v>
      </c>
      <c r="AC90" s="617">
        <v>36</v>
      </c>
      <c r="AD90" s="619">
        <v>150</v>
      </c>
      <c r="AE90" s="126"/>
      <c r="AF90" s="255"/>
      <c r="AG90" s="13"/>
      <c r="AH90" s="13"/>
      <c r="AI90" s="11"/>
      <c r="AJ90" s="74"/>
      <c r="AK90" s="126"/>
      <c r="AL90" s="118"/>
      <c r="AM90" s="10"/>
      <c r="AN90" s="11"/>
      <c r="AO90" s="11"/>
      <c r="AQ90" s="67"/>
      <c r="AR90" s="50"/>
      <c r="AS90" s="50"/>
      <c r="AT90" s="63"/>
      <c r="AU90" s="12"/>
    </row>
    <row r="91" spans="1:47" s="6" customFormat="1" ht="12.75">
      <c r="A91" s="8"/>
      <c r="B91" s="944"/>
      <c r="C91" s="867"/>
      <c r="D91" s="869"/>
      <c r="E91" s="869"/>
      <c r="F91" s="745"/>
      <c r="G91" s="865"/>
      <c r="H91" s="866"/>
      <c r="I91" s="869"/>
      <c r="J91" s="867"/>
      <c r="K91" s="127"/>
      <c r="L91" s="127"/>
      <c r="M91" s="384"/>
      <c r="N91" s="17"/>
      <c r="O91" s="19"/>
      <c r="P91" s="18"/>
      <c r="Q91" s="56"/>
      <c r="R91" s="127"/>
      <c r="S91" s="127"/>
      <c r="T91" s="384"/>
      <c r="U91" s="17"/>
      <c r="V91" s="18"/>
      <c r="W91" s="19"/>
      <c r="X91" s="51"/>
      <c r="Y91" s="127"/>
      <c r="Z91" s="18"/>
      <c r="AA91" s="17"/>
      <c r="AB91" s="19"/>
      <c r="AC91" s="19"/>
      <c r="AD91" s="56"/>
      <c r="AE91" s="127"/>
      <c r="AF91" s="597"/>
      <c r="AG91" s="21"/>
      <c r="AH91" s="21"/>
      <c r="AI91" s="19"/>
      <c r="AJ91" s="199"/>
      <c r="AK91" s="127"/>
      <c r="AL91" s="384"/>
      <c r="AM91" s="17"/>
      <c r="AN91" s="19"/>
      <c r="AO91" s="19"/>
      <c r="AP91" s="18"/>
      <c r="AQ91" s="93"/>
      <c r="AR91" s="51"/>
      <c r="AS91" s="51"/>
      <c r="AT91" s="64"/>
      <c r="AU91" s="20"/>
    </row>
    <row r="92" spans="1:47" s="6" customFormat="1" ht="12.75">
      <c r="A92" s="8"/>
      <c r="B92" s="603">
        <v>24</v>
      </c>
      <c r="C92" s="381" t="s">
        <v>119</v>
      </c>
      <c r="D92" s="292"/>
      <c r="E92" s="292"/>
      <c r="F92" s="117"/>
      <c r="G92" s="394"/>
      <c r="H92" s="395"/>
      <c r="I92" s="292"/>
      <c r="J92" s="381"/>
      <c r="K92" s="208" t="s">
        <v>119</v>
      </c>
      <c r="L92" s="208"/>
      <c r="M92" s="599" t="s">
        <v>472</v>
      </c>
      <c r="N92" s="672" t="s">
        <v>265</v>
      </c>
      <c r="O92" s="673" t="s">
        <v>110</v>
      </c>
      <c r="P92" s="682">
        <v>24</v>
      </c>
      <c r="Q92" s="683">
        <v>250</v>
      </c>
      <c r="R92" s="126" t="s">
        <v>119</v>
      </c>
      <c r="S92" s="126"/>
      <c r="T92" s="31" t="s">
        <v>294</v>
      </c>
      <c r="U92" s="10"/>
      <c r="W92" s="11"/>
      <c r="X92" s="50"/>
      <c r="Y92" s="126"/>
      <c r="AA92" s="10"/>
      <c r="AB92" s="11"/>
      <c r="AC92" s="11"/>
      <c r="AD92" s="53"/>
      <c r="AE92" s="126"/>
      <c r="AF92" s="255"/>
      <c r="AG92" s="13"/>
      <c r="AH92" s="13"/>
      <c r="AI92" s="11"/>
      <c r="AJ92" s="74"/>
      <c r="AK92" s="126" t="s">
        <v>119</v>
      </c>
      <c r="AL92" s="255" t="s">
        <v>219</v>
      </c>
      <c r="AM92" s="15"/>
      <c r="AN92" s="11"/>
      <c r="AO92" s="11"/>
      <c r="AQ92" s="1120" t="s">
        <v>964</v>
      </c>
      <c r="AR92" s="50"/>
      <c r="AS92" s="50"/>
      <c r="AT92" s="63"/>
      <c r="AU92" s="12"/>
    </row>
    <row r="93" spans="1:47" s="6" customFormat="1" ht="12.75">
      <c r="A93" s="8"/>
      <c r="B93" s="603"/>
      <c r="C93" s="381"/>
      <c r="D93" s="292"/>
      <c r="E93" s="292"/>
      <c r="F93" s="117"/>
      <c r="G93" s="394"/>
      <c r="H93" s="395"/>
      <c r="I93" s="292"/>
      <c r="J93" s="1831"/>
      <c r="K93" s="126"/>
      <c r="L93" s="126"/>
      <c r="M93" s="31"/>
      <c r="N93" s="712" t="s">
        <v>169</v>
      </c>
      <c r="O93" s="1739" t="s">
        <v>386</v>
      </c>
      <c r="P93" s="719">
        <v>15</v>
      </c>
      <c r="Q93" s="708">
        <v>200</v>
      </c>
      <c r="R93" s="126"/>
      <c r="S93" s="126"/>
      <c r="T93" s="31"/>
      <c r="U93" s="10"/>
      <c r="W93" s="11"/>
      <c r="X93" s="50"/>
      <c r="Y93" s="126"/>
      <c r="AA93" s="10"/>
      <c r="AB93" s="11"/>
      <c r="AC93" s="11"/>
      <c r="AD93" s="53"/>
      <c r="AE93" s="126"/>
      <c r="AF93" s="255"/>
      <c r="AG93" s="13"/>
      <c r="AH93" s="13"/>
      <c r="AI93" s="11"/>
      <c r="AJ93" s="74"/>
      <c r="AK93" s="126"/>
      <c r="AL93" s="255"/>
      <c r="AM93" s="15"/>
      <c r="AN93" s="11"/>
      <c r="AO93" s="11"/>
      <c r="AQ93" s="67"/>
      <c r="AR93" s="50"/>
      <c r="AS93" s="50"/>
      <c r="AT93" s="63"/>
      <c r="AU93" s="12"/>
    </row>
    <row r="94" spans="1:47" s="6" customFormat="1" ht="12.75">
      <c r="A94" s="8"/>
      <c r="B94" s="603"/>
      <c r="C94" s="381"/>
      <c r="D94" s="292"/>
      <c r="E94" s="292"/>
      <c r="F94" s="117"/>
      <c r="G94" s="371"/>
      <c r="H94" s="372"/>
      <c r="I94" s="373"/>
      <c r="J94" s="374"/>
      <c r="K94" s="126"/>
      <c r="L94" s="126"/>
      <c r="M94" s="31"/>
      <c r="N94" s="612" t="s">
        <v>173</v>
      </c>
      <c r="O94" s="613" t="s">
        <v>386</v>
      </c>
      <c r="P94" s="614">
        <v>16</v>
      </c>
      <c r="Q94" s="615">
        <v>150</v>
      </c>
      <c r="R94" s="126"/>
      <c r="S94" s="126"/>
      <c r="T94" s="31"/>
      <c r="U94" s="10"/>
      <c r="W94" s="11"/>
      <c r="X94" s="50"/>
      <c r="Y94" s="126"/>
      <c r="AA94" s="10"/>
      <c r="AB94" s="11"/>
      <c r="AC94" s="11"/>
      <c r="AD94" s="53"/>
      <c r="AE94" s="126"/>
      <c r="AF94" s="255"/>
      <c r="AG94" s="13"/>
      <c r="AH94" s="13"/>
      <c r="AI94" s="11"/>
      <c r="AJ94" s="74"/>
      <c r="AK94" s="126"/>
      <c r="AL94" s="255"/>
      <c r="AM94" s="15"/>
      <c r="AN94" s="11"/>
      <c r="AO94" s="11"/>
      <c r="AQ94" s="67"/>
      <c r="AR94" s="50"/>
      <c r="AS94" s="50"/>
      <c r="AT94" s="63"/>
      <c r="AU94" s="12"/>
    </row>
    <row r="95" spans="1:47" s="6" customFormat="1" ht="12.75">
      <c r="A95" s="8"/>
      <c r="B95" s="603"/>
      <c r="C95" s="381"/>
      <c r="D95" s="292"/>
      <c r="E95" s="292"/>
      <c r="F95" s="117"/>
      <c r="G95" s="371"/>
      <c r="H95" s="372"/>
      <c r="I95" s="373"/>
      <c r="J95" s="374"/>
      <c r="K95" s="126"/>
      <c r="L95" s="126"/>
      <c r="M95" s="31"/>
      <c r="N95" s="678" t="s">
        <v>162</v>
      </c>
      <c r="O95" s="679" t="s">
        <v>386</v>
      </c>
      <c r="P95" s="688">
        <v>22</v>
      </c>
      <c r="Q95" s="680">
        <v>150</v>
      </c>
      <c r="R95" s="126"/>
      <c r="S95" s="126"/>
      <c r="T95" s="31"/>
      <c r="U95" s="10"/>
      <c r="W95" s="11"/>
      <c r="X95" s="50"/>
      <c r="Y95" s="126"/>
      <c r="AA95" s="10"/>
      <c r="AB95" s="11"/>
      <c r="AC95" s="11"/>
      <c r="AD95" s="53"/>
      <c r="AE95" s="126"/>
      <c r="AF95" s="255"/>
      <c r="AG95" s="13"/>
      <c r="AH95" s="13"/>
      <c r="AI95" s="11"/>
      <c r="AJ95" s="74"/>
      <c r="AK95" s="126"/>
      <c r="AL95" s="255"/>
      <c r="AM95" s="15"/>
      <c r="AN95" s="11"/>
      <c r="AO95" s="11"/>
      <c r="AQ95" s="67"/>
      <c r="AR95" s="50"/>
      <c r="AS95" s="50"/>
      <c r="AT95" s="63"/>
      <c r="AU95" s="12"/>
    </row>
    <row r="96" spans="1:47" s="6" customFormat="1" ht="12.75">
      <c r="A96" s="8"/>
      <c r="B96" s="603"/>
      <c r="C96" s="381"/>
      <c r="D96" s="292"/>
      <c r="E96" s="292"/>
      <c r="F96" s="117"/>
      <c r="G96" s="371"/>
      <c r="H96" s="372"/>
      <c r="I96" s="373"/>
      <c r="J96" s="374"/>
      <c r="K96" s="126"/>
      <c r="L96" s="126"/>
      <c r="M96" s="31"/>
      <c r="N96" s="718" t="s">
        <v>418</v>
      </c>
      <c r="O96" s="710"/>
      <c r="P96" s="713"/>
      <c r="Q96" s="711"/>
      <c r="R96" s="126"/>
      <c r="S96" s="126"/>
      <c r="T96" s="31"/>
      <c r="U96" s="10"/>
      <c r="W96" s="11"/>
      <c r="X96" s="50"/>
      <c r="Y96" s="126"/>
      <c r="AA96" s="10"/>
      <c r="AB96" s="11"/>
      <c r="AC96" s="11"/>
      <c r="AD96" s="53"/>
      <c r="AE96" s="126"/>
      <c r="AF96" s="255"/>
      <c r="AG96" s="13"/>
      <c r="AH96" s="13"/>
      <c r="AI96" s="11"/>
      <c r="AJ96" s="74"/>
      <c r="AK96" s="126"/>
      <c r="AL96" s="255"/>
      <c r="AM96" s="15"/>
      <c r="AN96" s="11"/>
      <c r="AO96" s="11"/>
      <c r="AQ96" s="67"/>
      <c r="AR96" s="50"/>
      <c r="AS96" s="50"/>
      <c r="AT96" s="63"/>
      <c r="AU96" s="12"/>
    </row>
    <row r="97" spans="1:47" s="6" customFormat="1" ht="12.75">
      <c r="A97" s="8"/>
      <c r="B97" s="1214"/>
      <c r="C97" s="867"/>
      <c r="D97" s="869"/>
      <c r="E97" s="869"/>
      <c r="F97" s="745"/>
      <c r="G97" s="865"/>
      <c r="H97" s="866"/>
      <c r="I97" s="869"/>
      <c r="J97" s="867"/>
      <c r="K97" s="127"/>
      <c r="L97" s="127"/>
      <c r="M97" s="384"/>
      <c r="N97" s="720" t="s">
        <v>111</v>
      </c>
      <c r="O97" s="721" t="s">
        <v>386</v>
      </c>
      <c r="P97" s="729">
        <v>15</v>
      </c>
      <c r="Q97" s="722">
        <v>125</v>
      </c>
      <c r="R97" s="127"/>
      <c r="S97" s="127"/>
      <c r="T97" s="384"/>
      <c r="U97" s="17"/>
      <c r="V97" s="18"/>
      <c r="W97" s="19"/>
      <c r="X97" s="51"/>
      <c r="Y97" s="127"/>
      <c r="Z97" s="18"/>
      <c r="AA97" s="17"/>
      <c r="AB97" s="19"/>
      <c r="AC97" s="19"/>
      <c r="AD97" s="56"/>
      <c r="AE97" s="127"/>
      <c r="AF97" s="597"/>
      <c r="AG97" s="21"/>
      <c r="AH97" s="21"/>
      <c r="AI97" s="19"/>
      <c r="AJ97" s="199"/>
      <c r="AK97" s="127"/>
      <c r="AL97" s="597"/>
      <c r="AM97" s="17"/>
      <c r="AN97" s="19"/>
      <c r="AO97" s="19"/>
      <c r="AP97" s="51"/>
      <c r="AQ97" s="93"/>
      <c r="AR97" s="51"/>
      <c r="AS97" s="51"/>
      <c r="AT97" s="64"/>
      <c r="AU97" s="20"/>
    </row>
    <row r="98" spans="1:47" s="6" customFormat="1" ht="12.75">
      <c r="A98" s="8"/>
      <c r="B98" s="1745">
        <v>25</v>
      </c>
      <c r="C98" s="1419" t="s">
        <v>123</v>
      </c>
      <c r="D98" s="292" t="s">
        <v>123</v>
      </c>
      <c r="E98" s="292"/>
      <c r="F98" s="117" t="s">
        <v>483</v>
      </c>
      <c r="G98" s="897" t="s">
        <v>449</v>
      </c>
      <c r="H98" s="894"/>
      <c r="I98" s="898"/>
      <c r="J98" s="899"/>
      <c r="K98" s="208"/>
      <c r="L98" s="208"/>
      <c r="M98" s="31"/>
      <c r="N98" s="10"/>
      <c r="O98" s="95"/>
      <c r="P98" s="96"/>
      <c r="Q98" s="97"/>
      <c r="R98" s="126"/>
      <c r="S98" s="126"/>
      <c r="T98" s="31"/>
      <c r="U98" s="10"/>
      <c r="W98" s="11"/>
      <c r="X98" s="50"/>
      <c r="Y98" s="126"/>
      <c r="AA98" s="10"/>
      <c r="AB98" s="11"/>
      <c r="AC98" s="11"/>
      <c r="AD98" s="53"/>
      <c r="AE98" s="126"/>
      <c r="AF98" s="255"/>
      <c r="AG98" s="13"/>
      <c r="AH98" s="13"/>
      <c r="AI98" s="11"/>
      <c r="AJ98" s="74"/>
      <c r="AK98" s="126" t="s">
        <v>123</v>
      </c>
      <c r="AL98" s="255" t="s">
        <v>125</v>
      </c>
      <c r="AM98" s="394" t="s">
        <v>135</v>
      </c>
      <c r="AN98" s="395"/>
      <c r="AO98" s="395"/>
      <c r="AP98" s="601"/>
      <c r="AQ98" s="67"/>
      <c r="AR98" s="50"/>
      <c r="AS98" s="50"/>
      <c r="AT98" s="63"/>
      <c r="AU98" s="12"/>
    </row>
    <row r="99" spans="1:47" s="6" customFormat="1" ht="12.75">
      <c r="A99" s="8"/>
      <c r="B99" s="603"/>
      <c r="C99" s="381"/>
      <c r="D99" s="126"/>
      <c r="E99" s="126"/>
      <c r="F99" s="31" t="s">
        <v>241</v>
      </c>
      <c r="G99" s="396" t="s">
        <v>988</v>
      </c>
      <c r="H99" s="397" t="s">
        <v>385</v>
      </c>
      <c r="I99" s="398">
        <v>16</v>
      </c>
      <c r="J99" s="730">
        <v>1000</v>
      </c>
      <c r="K99" s="126"/>
      <c r="L99" s="126"/>
      <c r="M99" s="31"/>
      <c r="N99" s="10"/>
      <c r="O99" s="11"/>
      <c r="Q99" s="53"/>
      <c r="R99" s="126"/>
      <c r="S99" s="126"/>
      <c r="T99" s="31"/>
      <c r="U99" s="10"/>
      <c r="W99" s="11"/>
      <c r="X99" s="50"/>
      <c r="Y99" s="126"/>
      <c r="AA99" s="10"/>
      <c r="AB99" s="11"/>
      <c r="AC99" s="11"/>
      <c r="AD99" s="53"/>
      <c r="AE99" s="126"/>
      <c r="AF99" s="255"/>
      <c r="AG99" s="13"/>
      <c r="AH99" s="13"/>
      <c r="AI99" s="11"/>
      <c r="AJ99" s="74"/>
      <c r="AK99" s="126"/>
      <c r="AL99" s="255"/>
      <c r="AM99" s="394" t="s">
        <v>28</v>
      </c>
      <c r="AN99" s="395" t="s">
        <v>110</v>
      </c>
      <c r="AO99" s="395">
        <v>12</v>
      </c>
      <c r="AP99" s="292" t="s">
        <v>315</v>
      </c>
      <c r="AQ99" s="67"/>
      <c r="AR99" s="50"/>
      <c r="AS99" s="50"/>
      <c r="AT99" s="63"/>
      <c r="AU99" s="12"/>
    </row>
    <row r="100" spans="1:47" s="6" customFormat="1" ht="12.75">
      <c r="A100" s="8"/>
      <c r="B100" s="603"/>
      <c r="C100" s="381"/>
      <c r="D100" s="126"/>
      <c r="E100" s="126"/>
      <c r="F100" s="31"/>
      <c r="G100" s="913" t="s">
        <v>450</v>
      </c>
      <c r="H100" s="914" t="s">
        <v>385</v>
      </c>
      <c r="I100" s="915">
        <v>12</v>
      </c>
      <c r="J100" s="916">
        <v>200</v>
      </c>
      <c r="K100" s="126"/>
      <c r="L100" s="126"/>
      <c r="M100" s="31"/>
      <c r="N100" s="10"/>
      <c r="O100" s="11"/>
      <c r="Q100" s="53"/>
      <c r="R100" s="126"/>
      <c r="S100" s="126"/>
      <c r="T100" s="31"/>
      <c r="U100" s="10"/>
      <c r="W100" s="11"/>
      <c r="X100" s="50"/>
      <c r="Y100" s="126"/>
      <c r="AA100" s="10"/>
      <c r="AB100" s="11"/>
      <c r="AC100" s="11"/>
      <c r="AD100" s="53"/>
      <c r="AE100" s="126"/>
      <c r="AF100" s="255"/>
      <c r="AG100" s="13"/>
      <c r="AH100" s="13"/>
      <c r="AI100" s="11"/>
      <c r="AJ100" s="74"/>
      <c r="AK100" s="126"/>
      <c r="AL100" s="255"/>
      <c r="AM100" s="10"/>
      <c r="AN100" s="11"/>
      <c r="AO100" s="11"/>
      <c r="AQ100" s="67"/>
      <c r="AR100" s="50"/>
      <c r="AS100" s="50"/>
      <c r="AT100" s="63"/>
      <c r="AU100" s="12"/>
    </row>
    <row r="101" spans="1:47" s="6" customFormat="1" ht="12.75">
      <c r="A101" s="8"/>
      <c r="B101" s="603"/>
      <c r="C101" s="381"/>
      <c r="D101" s="126"/>
      <c r="E101" s="126"/>
      <c r="F101" s="31"/>
      <c r="G101" s="917" t="s">
        <v>451</v>
      </c>
      <c r="H101" s="914" t="s">
        <v>385</v>
      </c>
      <c r="I101" s="915">
        <v>12</v>
      </c>
      <c r="J101" s="916">
        <v>200</v>
      </c>
      <c r="K101" s="126"/>
      <c r="L101" s="126"/>
      <c r="M101" s="31"/>
      <c r="N101" s="10"/>
      <c r="O101" s="11"/>
      <c r="Q101" s="53"/>
      <c r="R101" s="126"/>
      <c r="S101" s="126"/>
      <c r="T101" s="31"/>
      <c r="U101" s="10"/>
      <c r="W101" s="11"/>
      <c r="X101" s="50"/>
      <c r="Y101" s="126"/>
      <c r="AA101" s="10"/>
      <c r="AB101" s="11"/>
      <c r="AC101" s="11"/>
      <c r="AD101" s="53"/>
      <c r="AE101" s="126"/>
      <c r="AF101" s="255"/>
      <c r="AG101" s="13"/>
      <c r="AH101" s="13"/>
      <c r="AI101" s="11"/>
      <c r="AJ101" s="74"/>
      <c r="AK101" s="126"/>
      <c r="AL101" s="255"/>
      <c r="AM101" s="10"/>
      <c r="AN101" s="11"/>
      <c r="AO101" s="11"/>
      <c r="AQ101" s="67"/>
      <c r="AR101" s="50"/>
      <c r="AS101" s="50"/>
      <c r="AT101" s="63"/>
      <c r="AU101" s="12"/>
    </row>
    <row r="102" spans="1:47" s="6" customFormat="1" ht="12.75">
      <c r="A102" s="8"/>
      <c r="B102" s="603"/>
      <c r="C102" s="381"/>
      <c r="D102" s="126"/>
      <c r="E102" s="126"/>
      <c r="F102" s="31"/>
      <c r="G102" s="913" t="s">
        <v>452</v>
      </c>
      <c r="H102" s="914" t="s">
        <v>385</v>
      </c>
      <c r="I102" s="915">
        <v>16</v>
      </c>
      <c r="J102" s="916">
        <v>200</v>
      </c>
      <c r="K102" s="126"/>
      <c r="L102" s="126"/>
      <c r="M102" s="31"/>
      <c r="N102" s="10"/>
      <c r="O102" s="11"/>
      <c r="Q102" s="53"/>
      <c r="R102" s="126"/>
      <c r="S102" s="126"/>
      <c r="T102" s="31"/>
      <c r="U102" s="10"/>
      <c r="W102" s="11"/>
      <c r="X102" s="50"/>
      <c r="Y102" s="126"/>
      <c r="AA102" s="10"/>
      <c r="AB102" s="11"/>
      <c r="AC102" s="11"/>
      <c r="AD102" s="53"/>
      <c r="AE102" s="126"/>
      <c r="AF102" s="255"/>
      <c r="AG102" s="13"/>
      <c r="AH102" s="13"/>
      <c r="AI102" s="11"/>
      <c r="AJ102" s="74"/>
      <c r="AK102" s="126"/>
      <c r="AL102" s="255"/>
      <c r="AM102" s="10"/>
      <c r="AN102" s="11"/>
      <c r="AO102" s="11"/>
      <c r="AQ102" s="67"/>
      <c r="AR102" s="50"/>
      <c r="AS102" s="50"/>
      <c r="AT102" s="63"/>
      <c r="AU102" s="12"/>
    </row>
    <row r="103" spans="1:47" s="6" customFormat="1" ht="12.75">
      <c r="A103" s="8"/>
      <c r="B103" s="603"/>
      <c r="C103" s="381"/>
      <c r="D103" s="126"/>
      <c r="E103" s="126"/>
      <c r="F103" s="31"/>
      <c r="G103" s="917" t="s">
        <v>453</v>
      </c>
      <c r="H103" s="914" t="s">
        <v>385</v>
      </c>
      <c r="I103" s="915">
        <v>16</v>
      </c>
      <c r="J103" s="916">
        <v>200</v>
      </c>
      <c r="K103" s="126"/>
      <c r="L103" s="126"/>
      <c r="M103" s="31"/>
      <c r="N103" s="10"/>
      <c r="O103" s="11"/>
      <c r="Q103" s="53"/>
      <c r="R103" s="126"/>
      <c r="S103" s="126"/>
      <c r="T103" s="31"/>
      <c r="U103" s="10"/>
      <c r="W103" s="11"/>
      <c r="X103" s="50"/>
      <c r="Y103" s="126"/>
      <c r="AA103" s="10"/>
      <c r="AB103" s="11"/>
      <c r="AC103" s="11"/>
      <c r="AD103" s="53"/>
      <c r="AE103" s="126"/>
      <c r="AF103" s="255"/>
      <c r="AG103" s="13"/>
      <c r="AH103" s="13"/>
      <c r="AI103" s="11"/>
      <c r="AJ103" s="74"/>
      <c r="AK103" s="126"/>
      <c r="AL103" s="255"/>
      <c r="AM103" s="10"/>
      <c r="AN103" s="11"/>
      <c r="AO103" s="11"/>
      <c r="AQ103" s="67"/>
      <c r="AR103" s="50"/>
      <c r="AS103" s="50"/>
      <c r="AT103" s="63"/>
      <c r="AU103" s="12"/>
    </row>
    <row r="104" spans="1:47" s="6" customFormat="1" ht="12.75">
      <c r="A104" s="8"/>
      <c r="B104" s="603"/>
      <c r="C104" s="381"/>
      <c r="D104" s="126"/>
      <c r="E104" s="126"/>
      <c r="F104" s="31"/>
      <c r="G104" s="913" t="s">
        <v>454</v>
      </c>
      <c r="H104" s="914" t="s">
        <v>385</v>
      </c>
      <c r="I104" s="915">
        <v>19</v>
      </c>
      <c r="J104" s="916">
        <v>200</v>
      </c>
      <c r="K104" s="126"/>
      <c r="L104" s="126"/>
      <c r="M104" s="31"/>
      <c r="N104" s="10"/>
      <c r="O104" s="11"/>
      <c r="Q104" s="53"/>
      <c r="R104" s="126"/>
      <c r="S104" s="126"/>
      <c r="T104" s="31"/>
      <c r="U104" s="10"/>
      <c r="W104" s="11"/>
      <c r="X104" s="50"/>
      <c r="Y104" s="126"/>
      <c r="AA104" s="10"/>
      <c r="AB104" s="11"/>
      <c r="AC104" s="11"/>
      <c r="AD104" s="53"/>
      <c r="AE104" s="126"/>
      <c r="AF104" s="255"/>
      <c r="AG104" s="13"/>
      <c r="AH104" s="13"/>
      <c r="AI104" s="11"/>
      <c r="AJ104" s="74"/>
      <c r="AK104" s="126"/>
      <c r="AL104" s="255"/>
      <c r="AM104" s="10"/>
      <c r="AN104" s="11"/>
      <c r="AO104" s="11"/>
      <c r="AQ104" s="67"/>
      <c r="AR104" s="50"/>
      <c r="AS104" s="50"/>
      <c r="AT104" s="63"/>
      <c r="AU104" s="12"/>
    </row>
    <row r="105" spans="1:47" s="6" customFormat="1" ht="12.75">
      <c r="A105" s="8"/>
      <c r="B105" s="603"/>
      <c r="C105" s="381"/>
      <c r="D105" s="126"/>
      <c r="E105" s="126"/>
      <c r="F105" s="31"/>
      <c r="G105" s="918" t="s">
        <v>455</v>
      </c>
      <c r="H105" s="919" t="s">
        <v>385</v>
      </c>
      <c r="I105" s="920">
        <v>12</v>
      </c>
      <c r="J105" s="921">
        <v>200</v>
      </c>
      <c r="K105" s="126"/>
      <c r="L105" s="126"/>
      <c r="M105" s="31"/>
      <c r="N105" s="159"/>
      <c r="O105" s="285"/>
      <c r="P105" s="284"/>
      <c r="Q105" s="286"/>
      <c r="R105" s="126"/>
      <c r="S105" s="126"/>
      <c r="T105" s="31"/>
      <c r="U105" s="10"/>
      <c r="W105" s="11"/>
      <c r="X105" s="50"/>
      <c r="Y105" s="126"/>
      <c r="AA105" s="10"/>
      <c r="AB105" s="11"/>
      <c r="AC105" s="11"/>
      <c r="AD105" s="53"/>
      <c r="AE105" s="126"/>
      <c r="AF105" s="255"/>
      <c r="AG105" s="13"/>
      <c r="AH105" s="13"/>
      <c r="AI105" s="11"/>
      <c r="AJ105" s="74"/>
      <c r="AK105" s="126"/>
      <c r="AL105" s="255"/>
      <c r="AM105" s="10"/>
      <c r="AN105" s="11"/>
      <c r="AO105" s="11"/>
      <c r="AQ105" s="67"/>
      <c r="AR105" s="50"/>
      <c r="AS105" s="50"/>
      <c r="AT105" s="63"/>
      <c r="AU105" s="12"/>
    </row>
    <row r="106" spans="1:47" s="6" customFormat="1" ht="12.75">
      <c r="A106" s="8"/>
      <c r="B106" s="603"/>
      <c r="C106" s="381"/>
      <c r="D106" s="126"/>
      <c r="E106" s="126"/>
      <c r="F106" s="31"/>
      <c r="G106" s="922" t="s">
        <v>493</v>
      </c>
      <c r="H106" s="923"/>
      <c r="I106" s="924"/>
      <c r="J106" s="925"/>
      <c r="K106" s="126"/>
      <c r="L106" s="126"/>
      <c r="M106" s="31"/>
      <c r="N106" s="159"/>
      <c r="O106" s="285"/>
      <c r="P106" s="284"/>
      <c r="Q106" s="286"/>
      <c r="R106" s="126"/>
      <c r="S106" s="126"/>
      <c r="T106" s="31"/>
      <c r="U106" s="10"/>
      <c r="W106" s="11"/>
      <c r="X106" s="50"/>
      <c r="Y106" s="126"/>
      <c r="AA106" s="10"/>
      <c r="AB106" s="11"/>
      <c r="AC106" s="11"/>
      <c r="AD106" s="53"/>
      <c r="AE106" s="126"/>
      <c r="AF106" s="255"/>
      <c r="AG106" s="13"/>
      <c r="AH106" s="13"/>
      <c r="AI106" s="11"/>
      <c r="AJ106" s="74"/>
      <c r="AK106" s="126"/>
      <c r="AL106" s="255"/>
      <c r="AM106" s="10"/>
      <c r="AN106" s="11"/>
      <c r="AO106" s="11"/>
      <c r="AQ106" s="67"/>
      <c r="AR106" s="50"/>
      <c r="AS106" s="50"/>
      <c r="AT106" s="63"/>
      <c r="AU106" s="12"/>
    </row>
    <row r="107" spans="1:47" s="6" customFormat="1" ht="12.75">
      <c r="A107" s="8"/>
      <c r="B107" s="603"/>
      <c r="C107" s="381"/>
      <c r="D107" s="126"/>
      <c r="E107" s="126"/>
      <c r="F107" s="31"/>
      <c r="G107" s="922" t="s">
        <v>494</v>
      </c>
      <c r="H107" s="923" t="s">
        <v>385</v>
      </c>
      <c r="I107" s="924">
        <v>12</v>
      </c>
      <c r="J107" s="925">
        <v>200</v>
      </c>
      <c r="K107" s="126"/>
      <c r="L107" s="126"/>
      <c r="M107" s="31"/>
      <c r="N107" s="159"/>
      <c r="O107" s="285"/>
      <c r="P107" s="284"/>
      <c r="Q107" s="286"/>
      <c r="R107" s="126"/>
      <c r="S107" s="126"/>
      <c r="T107" s="31"/>
      <c r="U107" s="10"/>
      <c r="W107" s="11"/>
      <c r="X107" s="50"/>
      <c r="Y107" s="126"/>
      <c r="AA107" s="10"/>
      <c r="AB107" s="11"/>
      <c r="AC107" s="11"/>
      <c r="AD107" s="53"/>
      <c r="AE107" s="126"/>
      <c r="AF107" s="255"/>
      <c r="AG107" s="13"/>
      <c r="AH107" s="13"/>
      <c r="AI107" s="11"/>
      <c r="AJ107" s="74"/>
      <c r="AK107" s="126"/>
      <c r="AL107" s="255"/>
      <c r="AM107" s="10"/>
      <c r="AN107" s="11"/>
      <c r="AO107" s="11"/>
      <c r="AQ107" s="67"/>
      <c r="AR107" s="50"/>
      <c r="AS107" s="50"/>
      <c r="AT107" s="63"/>
      <c r="AU107" s="12"/>
    </row>
    <row r="108" spans="1:48" s="6" customFormat="1" ht="13.5" thickBot="1">
      <c r="A108" s="380"/>
      <c r="B108" s="945"/>
      <c r="C108" s="908"/>
      <c r="D108" s="128"/>
      <c r="E108" s="128"/>
      <c r="F108" s="598"/>
      <c r="G108" s="895" t="s">
        <v>987</v>
      </c>
      <c r="H108" s="907" t="s">
        <v>385</v>
      </c>
      <c r="I108" s="1156">
        <v>14</v>
      </c>
      <c r="J108" s="1832">
        <v>200</v>
      </c>
      <c r="K108" s="128"/>
      <c r="L108" s="128"/>
      <c r="M108" s="385"/>
      <c r="N108" s="78"/>
      <c r="O108" s="79"/>
      <c r="P108" s="77"/>
      <c r="Q108" s="76"/>
      <c r="R108" s="128"/>
      <c r="S108" s="128"/>
      <c r="T108" s="385"/>
      <c r="U108" s="78"/>
      <c r="V108" s="77"/>
      <c r="W108" s="79"/>
      <c r="X108" s="80"/>
      <c r="Y108" s="128"/>
      <c r="Z108" s="77"/>
      <c r="AA108" s="78"/>
      <c r="AB108" s="79"/>
      <c r="AC108" s="79"/>
      <c r="AD108" s="76"/>
      <c r="AE108" s="128"/>
      <c r="AF108" s="598"/>
      <c r="AG108" s="81"/>
      <c r="AH108" s="81"/>
      <c r="AI108" s="79"/>
      <c r="AJ108" s="200"/>
      <c r="AK108" s="128"/>
      <c r="AL108" s="598"/>
      <c r="AM108" s="78"/>
      <c r="AN108" s="79"/>
      <c r="AO108" s="79"/>
      <c r="AP108" s="77"/>
      <c r="AQ108" s="87"/>
      <c r="AR108" s="80"/>
      <c r="AS108" s="80"/>
      <c r="AT108" s="83"/>
      <c r="AU108" s="84"/>
      <c r="AV108" s="346"/>
    </row>
    <row r="109" spans="1:47" s="3" customFormat="1" ht="13.5" thickTop="1">
      <c r="A109" s="8"/>
      <c r="B109" s="603">
        <v>26</v>
      </c>
      <c r="C109" s="381" t="s">
        <v>126</v>
      </c>
      <c r="D109" s="126"/>
      <c r="E109" s="126"/>
      <c r="F109" s="31"/>
      <c r="G109" s="10"/>
      <c r="H109" s="11"/>
      <c r="I109" s="6"/>
      <c r="J109" s="53"/>
      <c r="K109" s="126"/>
      <c r="L109" s="126"/>
      <c r="M109" s="31"/>
      <c r="N109" s="10"/>
      <c r="O109" s="11"/>
      <c r="P109" s="6"/>
      <c r="Q109" s="53"/>
      <c r="R109" s="126"/>
      <c r="S109" s="126"/>
      <c r="T109" s="31"/>
      <c r="U109" s="10"/>
      <c r="V109" s="6"/>
      <c r="W109" s="11"/>
      <c r="X109" s="50"/>
      <c r="Y109" s="126"/>
      <c r="Z109" s="6"/>
      <c r="AA109" s="10"/>
      <c r="AB109" s="11"/>
      <c r="AC109" s="11"/>
      <c r="AD109" s="53"/>
      <c r="AE109" s="126" t="s">
        <v>126</v>
      </c>
      <c r="AF109" s="255" t="s">
        <v>289</v>
      </c>
      <c r="AG109" s="13"/>
      <c r="AH109" s="13"/>
      <c r="AI109" s="11"/>
      <c r="AJ109" s="74"/>
      <c r="AK109" s="126"/>
      <c r="AL109" s="118"/>
      <c r="AM109" s="10"/>
      <c r="AN109" s="11"/>
      <c r="AO109" s="11"/>
      <c r="AP109" s="6"/>
      <c r="AQ109" s="67"/>
      <c r="AR109" s="50"/>
      <c r="AS109" s="50"/>
      <c r="AT109" s="124"/>
      <c r="AU109" s="226"/>
    </row>
    <row r="110" spans="1:47" s="3" customFormat="1" ht="12.75">
      <c r="A110" s="8"/>
      <c r="B110" s="603"/>
      <c r="C110" s="381"/>
      <c r="D110" s="126"/>
      <c r="E110" s="126"/>
      <c r="F110" s="31"/>
      <c r="G110" s="10"/>
      <c r="H110" s="11"/>
      <c r="I110" s="6"/>
      <c r="J110" s="53"/>
      <c r="K110" s="126"/>
      <c r="L110" s="126"/>
      <c r="M110" s="31"/>
      <c r="N110" s="10"/>
      <c r="O110" s="11"/>
      <c r="P110" s="6"/>
      <c r="Q110" s="53"/>
      <c r="R110" s="126"/>
      <c r="S110" s="126"/>
      <c r="T110" s="31"/>
      <c r="U110" s="10"/>
      <c r="V110" s="6"/>
      <c r="W110" s="11"/>
      <c r="X110" s="50"/>
      <c r="Y110" s="126"/>
      <c r="Z110" s="6"/>
      <c r="AA110" s="10"/>
      <c r="AB110" s="11"/>
      <c r="AC110" s="11"/>
      <c r="AD110" s="53"/>
      <c r="AE110" s="126"/>
      <c r="AF110" s="255"/>
      <c r="AG110" s="13"/>
      <c r="AH110" s="13"/>
      <c r="AI110" s="11"/>
      <c r="AJ110" s="74"/>
      <c r="AK110" s="126"/>
      <c r="AL110" s="118"/>
      <c r="AM110" s="10"/>
      <c r="AN110" s="11"/>
      <c r="AO110" s="11"/>
      <c r="AP110" s="6"/>
      <c r="AQ110" s="67"/>
      <c r="AR110" s="50"/>
      <c r="AS110" s="50"/>
      <c r="AT110" s="63"/>
      <c r="AU110" s="12"/>
    </row>
    <row r="111" spans="1:47" s="18" customFormat="1" ht="12.75">
      <c r="A111" s="8"/>
      <c r="B111" s="944"/>
      <c r="C111" s="867"/>
      <c r="D111" s="127"/>
      <c r="E111" s="127"/>
      <c r="F111" s="384"/>
      <c r="G111" s="17"/>
      <c r="H111" s="19"/>
      <c r="J111" s="56"/>
      <c r="K111" s="127"/>
      <c r="L111" s="127"/>
      <c r="M111" s="384"/>
      <c r="N111" s="17"/>
      <c r="O111" s="19"/>
      <c r="Q111" s="56"/>
      <c r="R111" s="127"/>
      <c r="S111" s="127"/>
      <c r="T111" s="384"/>
      <c r="U111" s="17"/>
      <c r="W111" s="19"/>
      <c r="X111" s="51"/>
      <c r="Y111" s="127"/>
      <c r="AA111" s="17"/>
      <c r="AB111" s="19"/>
      <c r="AC111" s="19"/>
      <c r="AD111" s="56"/>
      <c r="AE111" s="127"/>
      <c r="AF111" s="597"/>
      <c r="AG111" s="21"/>
      <c r="AH111" s="21"/>
      <c r="AI111" s="19"/>
      <c r="AJ111" s="199"/>
      <c r="AK111" s="127"/>
      <c r="AL111" s="384"/>
      <c r="AM111" s="17"/>
      <c r="AN111" s="19"/>
      <c r="AO111" s="19"/>
      <c r="AQ111" s="93"/>
      <c r="AR111" s="51"/>
      <c r="AS111" s="51"/>
      <c r="AT111" s="64"/>
      <c r="AU111" s="20"/>
    </row>
    <row r="112" spans="1:47" s="3" customFormat="1" ht="12.75">
      <c r="A112" s="8"/>
      <c r="B112" s="603">
        <v>27</v>
      </c>
      <c r="C112" s="381" t="s">
        <v>109</v>
      </c>
      <c r="D112" s="126"/>
      <c r="E112" s="126"/>
      <c r="F112" s="31"/>
      <c r="G112" s="10"/>
      <c r="H112" s="11"/>
      <c r="I112" s="6"/>
      <c r="J112" s="53"/>
      <c r="K112" s="126"/>
      <c r="L112" s="126"/>
      <c r="M112" s="31"/>
      <c r="N112" s="10"/>
      <c r="O112" s="11"/>
      <c r="P112" s="6"/>
      <c r="Q112" s="53"/>
      <c r="R112" s="126" t="s">
        <v>109</v>
      </c>
      <c r="S112" s="126"/>
      <c r="T112" s="31" t="s">
        <v>371</v>
      </c>
      <c r="U112" s="10"/>
      <c r="V112" s="6"/>
      <c r="W112" s="11"/>
      <c r="X112" s="50"/>
      <c r="Y112" s="126"/>
      <c r="Z112" s="6"/>
      <c r="AA112" s="10"/>
      <c r="AB112" s="11"/>
      <c r="AC112" s="11"/>
      <c r="AD112" s="53"/>
      <c r="AE112" s="126"/>
      <c r="AF112" s="255"/>
      <c r="AG112" s="13"/>
      <c r="AH112" s="13"/>
      <c r="AI112" s="11"/>
      <c r="AJ112" s="74"/>
      <c r="AK112" s="126"/>
      <c r="AL112" s="118"/>
      <c r="AM112" s="10"/>
      <c r="AN112" s="11"/>
      <c r="AO112" s="11"/>
      <c r="AP112" s="6"/>
      <c r="AQ112" s="67"/>
      <c r="AR112" s="50"/>
      <c r="AS112" s="50"/>
      <c r="AT112" s="63"/>
      <c r="AU112" s="12"/>
    </row>
    <row r="113" spans="1:47" s="3" customFormat="1" ht="12.75">
      <c r="A113" s="8"/>
      <c r="B113" s="603"/>
      <c r="C113" s="381"/>
      <c r="D113" s="126"/>
      <c r="E113" s="126"/>
      <c r="F113" s="31"/>
      <c r="G113" s="10"/>
      <c r="H113" s="11"/>
      <c r="I113" s="6"/>
      <c r="J113" s="317"/>
      <c r="K113" s="126"/>
      <c r="L113" s="126"/>
      <c r="M113" s="31"/>
      <c r="N113" s="10"/>
      <c r="O113" s="11"/>
      <c r="P113" s="6"/>
      <c r="Q113" s="53"/>
      <c r="R113" s="126"/>
      <c r="S113" s="126"/>
      <c r="T113" s="31"/>
      <c r="U113" s="10"/>
      <c r="V113" s="6"/>
      <c r="W113" s="11"/>
      <c r="X113" s="50"/>
      <c r="Y113" s="126"/>
      <c r="Z113" s="6"/>
      <c r="AA113" s="10"/>
      <c r="AB113" s="11"/>
      <c r="AC113" s="11"/>
      <c r="AD113" s="53"/>
      <c r="AE113" s="126"/>
      <c r="AF113" s="255"/>
      <c r="AG113" s="13"/>
      <c r="AH113" s="13"/>
      <c r="AI113" s="11"/>
      <c r="AJ113" s="74"/>
      <c r="AK113" s="126"/>
      <c r="AL113" s="118"/>
      <c r="AM113" s="10"/>
      <c r="AN113" s="11"/>
      <c r="AO113" s="11"/>
      <c r="AP113" s="6"/>
      <c r="AQ113" s="67"/>
      <c r="AR113" s="50"/>
      <c r="AS113" s="50"/>
      <c r="AT113" s="63"/>
      <c r="AU113" s="12"/>
    </row>
    <row r="114" spans="1:47" s="18" customFormat="1" ht="12.75">
      <c r="A114" s="8"/>
      <c r="B114" s="944"/>
      <c r="C114" s="867"/>
      <c r="D114" s="127"/>
      <c r="E114" s="127"/>
      <c r="F114" s="384"/>
      <c r="G114" s="17"/>
      <c r="H114" s="19"/>
      <c r="J114" s="56"/>
      <c r="K114" s="127"/>
      <c r="L114" s="127"/>
      <c r="M114" s="384"/>
      <c r="N114" s="17"/>
      <c r="O114" s="19"/>
      <c r="Q114" s="56"/>
      <c r="R114" s="127"/>
      <c r="S114" s="127"/>
      <c r="T114" s="384"/>
      <c r="U114" s="17"/>
      <c r="W114" s="19"/>
      <c r="X114" s="51"/>
      <c r="Y114" s="127"/>
      <c r="AA114" s="17"/>
      <c r="AB114" s="19"/>
      <c r="AC114" s="19"/>
      <c r="AD114" s="56"/>
      <c r="AE114" s="127"/>
      <c r="AF114" s="597"/>
      <c r="AG114" s="21"/>
      <c r="AH114" s="21"/>
      <c r="AI114" s="19"/>
      <c r="AJ114" s="199"/>
      <c r="AK114" s="127"/>
      <c r="AL114" s="384"/>
      <c r="AM114" s="17"/>
      <c r="AN114" s="19"/>
      <c r="AO114" s="19"/>
      <c r="AQ114" s="93"/>
      <c r="AR114" s="51"/>
      <c r="AS114" s="51"/>
      <c r="AT114" s="64"/>
      <c r="AU114" s="20"/>
    </row>
    <row r="115" spans="1:47" s="6" customFormat="1" ht="12.75">
      <c r="A115" s="8"/>
      <c r="B115" s="603">
        <v>28</v>
      </c>
      <c r="C115" s="381" t="s">
        <v>112</v>
      </c>
      <c r="D115" s="126"/>
      <c r="E115" s="126"/>
      <c r="F115" s="31"/>
      <c r="G115" s="98"/>
      <c r="H115" s="95"/>
      <c r="I115" s="95"/>
      <c r="J115" s="97"/>
      <c r="K115" s="126" t="s">
        <v>112</v>
      </c>
      <c r="L115" s="126"/>
      <c r="M115" s="599" t="s">
        <v>472</v>
      </c>
      <c r="N115" s="10"/>
      <c r="O115" s="11"/>
      <c r="Q115" s="53"/>
      <c r="R115" s="126"/>
      <c r="S115" s="126"/>
      <c r="T115" s="31"/>
      <c r="U115" s="10"/>
      <c r="W115" s="11"/>
      <c r="X115" s="50"/>
      <c r="Y115" s="126"/>
      <c r="Z115" s="31"/>
      <c r="AA115" s="10"/>
      <c r="AB115" s="11"/>
      <c r="AC115" s="11"/>
      <c r="AD115" s="53"/>
      <c r="AE115" s="126"/>
      <c r="AF115" s="255"/>
      <c r="AG115" s="13"/>
      <c r="AH115" s="13"/>
      <c r="AI115" s="11"/>
      <c r="AJ115" s="74"/>
      <c r="AK115" s="126"/>
      <c r="AL115" s="118"/>
      <c r="AM115" s="10"/>
      <c r="AN115" s="11"/>
      <c r="AO115" s="11"/>
      <c r="AQ115" s="67"/>
      <c r="AR115" s="50"/>
      <c r="AS115" s="50"/>
      <c r="AT115" s="63"/>
      <c r="AU115" s="12"/>
    </row>
    <row r="116" spans="1:47" s="6" customFormat="1" ht="12.75">
      <c r="A116" s="8"/>
      <c r="B116" s="602"/>
      <c r="C116" s="381"/>
      <c r="D116" s="126"/>
      <c r="E116" s="126"/>
      <c r="F116" s="31"/>
      <c r="G116" s="10"/>
      <c r="H116" s="11"/>
      <c r="I116" s="11"/>
      <c r="J116" s="53"/>
      <c r="K116" s="126"/>
      <c r="L116" s="126"/>
      <c r="M116" s="31"/>
      <c r="N116" s="10"/>
      <c r="O116" s="11"/>
      <c r="Q116" s="53"/>
      <c r="R116" s="126"/>
      <c r="S116" s="126"/>
      <c r="T116" s="31"/>
      <c r="U116" s="10"/>
      <c r="W116" s="11"/>
      <c r="X116" s="50"/>
      <c r="Y116" s="126"/>
      <c r="Z116" s="31"/>
      <c r="AA116" s="10"/>
      <c r="AB116" s="11"/>
      <c r="AC116" s="11"/>
      <c r="AD116" s="53"/>
      <c r="AE116" s="126"/>
      <c r="AF116" s="255"/>
      <c r="AG116" s="13"/>
      <c r="AH116" s="13"/>
      <c r="AI116" s="11"/>
      <c r="AJ116" s="74"/>
      <c r="AK116" s="126"/>
      <c r="AL116" s="118"/>
      <c r="AM116" s="10"/>
      <c r="AN116" s="11"/>
      <c r="AO116" s="11"/>
      <c r="AQ116" s="67"/>
      <c r="AR116" s="50"/>
      <c r="AS116" s="50"/>
      <c r="AT116" s="63"/>
      <c r="AU116" s="12"/>
    </row>
    <row r="117" spans="1:47" s="6" customFormat="1" ht="12.75">
      <c r="A117" s="8"/>
      <c r="B117" s="944"/>
      <c r="C117" s="867"/>
      <c r="D117" s="127"/>
      <c r="E117" s="127"/>
      <c r="F117" s="384"/>
      <c r="G117" s="17"/>
      <c r="H117" s="19"/>
      <c r="I117" s="18"/>
      <c r="J117" s="56"/>
      <c r="K117" s="127"/>
      <c r="L117" s="127"/>
      <c r="M117" s="384"/>
      <c r="N117" s="17"/>
      <c r="O117" s="19"/>
      <c r="P117" s="18"/>
      <c r="Q117" s="56"/>
      <c r="R117" s="127"/>
      <c r="S117" s="127"/>
      <c r="T117" s="384"/>
      <c r="U117" s="17"/>
      <c r="V117" s="18"/>
      <c r="W117" s="19"/>
      <c r="X117" s="51"/>
      <c r="Y117" s="127"/>
      <c r="Z117" s="384"/>
      <c r="AA117" s="17"/>
      <c r="AB117" s="19"/>
      <c r="AC117" s="19"/>
      <c r="AD117" s="56"/>
      <c r="AE117" s="127"/>
      <c r="AF117" s="597"/>
      <c r="AG117" s="21"/>
      <c r="AH117" s="21"/>
      <c r="AI117" s="19"/>
      <c r="AJ117" s="199"/>
      <c r="AK117" s="127"/>
      <c r="AL117" s="384"/>
      <c r="AM117" s="17"/>
      <c r="AN117" s="19"/>
      <c r="AO117" s="19"/>
      <c r="AP117" s="18"/>
      <c r="AQ117" s="93"/>
      <c r="AR117" s="51"/>
      <c r="AS117" s="51"/>
      <c r="AT117" s="64"/>
      <c r="AU117" s="20"/>
    </row>
    <row r="118" spans="1:47" s="6" customFormat="1" ht="12.75">
      <c r="A118" s="958" t="s">
        <v>91</v>
      </c>
      <c r="B118" s="603">
        <v>29</v>
      </c>
      <c r="C118" s="381" t="s">
        <v>115</v>
      </c>
      <c r="D118" s="126"/>
      <c r="E118" s="126"/>
      <c r="F118" s="31"/>
      <c r="G118" s="10"/>
      <c r="H118" s="11"/>
      <c r="J118" s="53"/>
      <c r="K118" s="126"/>
      <c r="L118" s="126"/>
      <c r="M118" s="31"/>
      <c r="N118" s="10"/>
      <c r="O118" s="11"/>
      <c r="Q118" s="53"/>
      <c r="R118" s="126" t="s">
        <v>115</v>
      </c>
      <c r="S118" s="126"/>
      <c r="T118" s="31" t="s">
        <v>372</v>
      </c>
      <c r="U118" s="10"/>
      <c r="W118" s="11"/>
      <c r="X118" s="50"/>
      <c r="Y118" s="126"/>
      <c r="Z118" s="31"/>
      <c r="AA118" s="10"/>
      <c r="AB118" s="11"/>
      <c r="AC118" s="11"/>
      <c r="AD118" s="53"/>
      <c r="AE118" s="126"/>
      <c r="AF118" s="255"/>
      <c r="AG118" s="13"/>
      <c r="AH118" s="13"/>
      <c r="AI118" s="11"/>
      <c r="AJ118" s="74"/>
      <c r="AK118" s="126"/>
      <c r="AL118" s="118"/>
      <c r="AM118" s="10"/>
      <c r="AN118" s="11"/>
      <c r="AO118" s="11"/>
      <c r="AQ118" s="67"/>
      <c r="AR118" s="50"/>
      <c r="AS118" s="50"/>
      <c r="AT118" s="63"/>
      <c r="AU118" s="12"/>
    </row>
    <row r="119" spans="1:47" s="6" customFormat="1" ht="12.75">
      <c r="A119" s="8"/>
      <c r="B119" s="602"/>
      <c r="C119" s="381"/>
      <c r="D119" s="126"/>
      <c r="E119" s="126"/>
      <c r="F119" s="31"/>
      <c r="G119" s="10"/>
      <c r="H119" s="11"/>
      <c r="J119" s="53"/>
      <c r="K119" s="126"/>
      <c r="L119" s="126"/>
      <c r="M119" s="31"/>
      <c r="N119" s="10"/>
      <c r="O119" s="11"/>
      <c r="Q119" s="53"/>
      <c r="R119" s="126"/>
      <c r="S119" s="126"/>
      <c r="T119" s="31"/>
      <c r="U119" s="10"/>
      <c r="W119" s="11"/>
      <c r="X119" s="50"/>
      <c r="Y119" s="126"/>
      <c r="Z119" s="31"/>
      <c r="AA119" s="10"/>
      <c r="AB119" s="11"/>
      <c r="AC119" s="11"/>
      <c r="AD119" s="53"/>
      <c r="AE119" s="126"/>
      <c r="AF119" s="255"/>
      <c r="AG119" s="13"/>
      <c r="AH119" s="13"/>
      <c r="AI119" s="11"/>
      <c r="AJ119" s="74"/>
      <c r="AK119" s="126"/>
      <c r="AL119" s="118"/>
      <c r="AM119" s="10"/>
      <c r="AN119" s="11"/>
      <c r="AO119" s="11"/>
      <c r="AQ119" s="67"/>
      <c r="AR119" s="50"/>
      <c r="AS119" s="50"/>
      <c r="AT119" s="63"/>
      <c r="AU119" s="12"/>
    </row>
    <row r="120" spans="1:47" s="6" customFormat="1" ht="12.75">
      <c r="A120" s="8"/>
      <c r="B120" s="944"/>
      <c r="C120" s="867"/>
      <c r="D120" s="127"/>
      <c r="E120" s="127"/>
      <c r="F120" s="384"/>
      <c r="G120" s="17"/>
      <c r="H120" s="19"/>
      <c r="I120" s="18"/>
      <c r="J120" s="56"/>
      <c r="K120" s="127"/>
      <c r="L120" s="127"/>
      <c r="M120" s="384"/>
      <c r="N120" s="17"/>
      <c r="O120" s="19"/>
      <c r="P120" s="18"/>
      <c r="Q120" s="56"/>
      <c r="R120" s="127"/>
      <c r="S120" s="127"/>
      <c r="T120" s="384"/>
      <c r="U120" s="17"/>
      <c r="V120" s="18"/>
      <c r="W120" s="19"/>
      <c r="X120" s="51"/>
      <c r="Y120" s="127"/>
      <c r="Z120" s="384"/>
      <c r="AA120" s="17"/>
      <c r="AB120" s="19"/>
      <c r="AC120" s="19"/>
      <c r="AD120" s="56"/>
      <c r="AE120" s="127"/>
      <c r="AF120" s="597"/>
      <c r="AG120" s="21"/>
      <c r="AH120" s="21"/>
      <c r="AI120" s="19"/>
      <c r="AJ120" s="199"/>
      <c r="AK120" s="127"/>
      <c r="AL120" s="384"/>
      <c r="AM120" s="17"/>
      <c r="AN120" s="19"/>
      <c r="AO120" s="19"/>
      <c r="AP120" s="18"/>
      <c r="AQ120" s="93"/>
      <c r="AR120" s="51"/>
      <c r="AS120" s="51"/>
      <c r="AT120" s="64"/>
      <c r="AU120" s="20"/>
    </row>
    <row r="121" spans="1:47" s="6" customFormat="1" ht="12.75">
      <c r="A121" s="1705" t="s">
        <v>91</v>
      </c>
      <c r="B121" s="603">
        <v>30</v>
      </c>
      <c r="C121" s="381" t="s">
        <v>117</v>
      </c>
      <c r="D121" s="126"/>
      <c r="E121" s="126"/>
      <c r="F121" s="31"/>
      <c r="G121" s="10"/>
      <c r="H121" s="11"/>
      <c r="J121" s="53"/>
      <c r="K121" s="126"/>
      <c r="L121" s="126"/>
      <c r="M121" s="31"/>
      <c r="N121" s="10"/>
      <c r="O121" s="11"/>
      <c r="Q121" s="53"/>
      <c r="R121" s="126"/>
      <c r="S121" s="126"/>
      <c r="T121" s="31"/>
      <c r="U121" s="10"/>
      <c r="W121" s="11"/>
      <c r="X121" s="50"/>
      <c r="Y121" s="126" t="s">
        <v>117</v>
      </c>
      <c r="Z121" s="31" t="s">
        <v>479</v>
      </c>
      <c r="AA121" s="616" t="s">
        <v>142</v>
      </c>
      <c r="AB121" s="617"/>
      <c r="AC121" s="617"/>
      <c r="AD121" s="1070"/>
      <c r="AE121" s="126"/>
      <c r="AF121" s="255"/>
      <c r="AG121" s="13"/>
      <c r="AH121" s="13"/>
      <c r="AI121" s="11"/>
      <c r="AJ121" s="74"/>
      <c r="AK121" s="126"/>
      <c r="AL121" s="118"/>
      <c r="AM121" s="10"/>
      <c r="AN121" s="11"/>
      <c r="AO121" s="11"/>
      <c r="AQ121" s="67"/>
      <c r="AR121" s="50"/>
      <c r="AS121" s="50"/>
      <c r="AT121" s="63"/>
      <c r="AU121" s="12"/>
    </row>
    <row r="122" spans="1:47" s="6" customFormat="1" ht="12.75">
      <c r="A122" s="8"/>
      <c r="B122" s="602"/>
      <c r="C122" s="381"/>
      <c r="D122" s="126"/>
      <c r="E122" s="126"/>
      <c r="F122" s="31"/>
      <c r="G122" s="10"/>
      <c r="H122" s="11"/>
      <c r="J122" s="53"/>
      <c r="K122" s="126"/>
      <c r="L122" s="126"/>
      <c r="M122" s="31"/>
      <c r="N122" s="10"/>
      <c r="O122" s="11"/>
      <c r="Q122" s="53"/>
      <c r="R122" s="126"/>
      <c r="S122" s="126"/>
      <c r="T122" s="31"/>
      <c r="U122" s="10"/>
      <c r="W122" s="11"/>
      <c r="X122" s="50"/>
      <c r="Y122" s="126"/>
      <c r="Z122" s="31"/>
      <c r="AA122" s="616" t="s">
        <v>52</v>
      </c>
      <c r="AB122" s="617" t="s">
        <v>386</v>
      </c>
      <c r="AC122" s="617">
        <v>12</v>
      </c>
      <c r="AD122" s="1070">
        <v>150</v>
      </c>
      <c r="AE122" s="126"/>
      <c r="AF122" s="255"/>
      <c r="AG122" s="13"/>
      <c r="AH122" s="13"/>
      <c r="AI122" s="11"/>
      <c r="AJ122" s="74"/>
      <c r="AK122" s="126"/>
      <c r="AL122" s="118"/>
      <c r="AM122" s="10"/>
      <c r="AN122" s="11"/>
      <c r="AO122" s="11"/>
      <c r="AQ122" s="67"/>
      <c r="AR122" s="50"/>
      <c r="AS122" s="50"/>
      <c r="AT122" s="63"/>
      <c r="AU122" s="12"/>
    </row>
    <row r="123" spans="1:47" s="6" customFormat="1" ht="12.75">
      <c r="A123" s="1247"/>
      <c r="B123" s="944"/>
      <c r="C123" s="867"/>
      <c r="D123" s="127"/>
      <c r="E123" s="127"/>
      <c r="F123" s="597"/>
      <c r="G123" s="17"/>
      <c r="H123" s="19"/>
      <c r="I123" s="18"/>
      <c r="J123" s="56"/>
      <c r="K123" s="127"/>
      <c r="L123" s="127"/>
      <c r="M123" s="384"/>
      <c r="N123" s="17"/>
      <c r="O123" s="19"/>
      <c r="P123" s="18"/>
      <c r="Q123" s="56"/>
      <c r="R123" s="127"/>
      <c r="S123" s="127"/>
      <c r="T123" s="384"/>
      <c r="U123" s="17"/>
      <c r="V123" s="18"/>
      <c r="W123" s="19"/>
      <c r="X123" s="51"/>
      <c r="Y123" s="127"/>
      <c r="Z123" s="384"/>
      <c r="AA123" s="17"/>
      <c r="AB123" s="19"/>
      <c r="AC123" s="19"/>
      <c r="AD123" s="56"/>
      <c r="AE123" s="127"/>
      <c r="AF123" s="597"/>
      <c r="AG123" s="21"/>
      <c r="AH123" s="21"/>
      <c r="AI123" s="19"/>
      <c r="AJ123" s="199"/>
      <c r="AK123" s="127"/>
      <c r="AL123" s="384"/>
      <c r="AM123" s="17"/>
      <c r="AN123" s="19"/>
      <c r="AO123" s="19"/>
      <c r="AP123" s="18"/>
      <c r="AQ123" s="93"/>
      <c r="AR123" s="51"/>
      <c r="AS123" s="51"/>
      <c r="AT123" s="64"/>
      <c r="AU123" s="20"/>
    </row>
    <row r="124" spans="1:47" s="6" customFormat="1" ht="12.75">
      <c r="A124" s="28"/>
      <c r="B124" s="14"/>
      <c r="D124" s="126"/>
      <c r="E124" s="126"/>
      <c r="F124" s="31"/>
      <c r="G124" s="40"/>
      <c r="K124" s="208"/>
      <c r="L124" s="208"/>
      <c r="M124" s="31"/>
      <c r="N124" s="40"/>
      <c r="R124" s="126"/>
      <c r="S124" s="126"/>
      <c r="T124" s="31"/>
      <c r="U124" s="40"/>
      <c r="Y124" s="126"/>
      <c r="AA124" s="40"/>
      <c r="AE124" s="126"/>
      <c r="AF124" s="31"/>
      <c r="AJ124" s="74"/>
      <c r="AK124" s="126"/>
      <c r="AL124" s="31"/>
      <c r="AM124" s="40"/>
      <c r="AU124" s="12"/>
    </row>
    <row r="125" spans="1:47" ht="18">
      <c r="A125" s="162"/>
      <c r="B125" s="954" t="s">
        <v>574</v>
      </c>
      <c r="C125" s="117"/>
      <c r="D125" s="31"/>
      <c r="E125" s="31"/>
      <c r="F125" s="39"/>
      <c r="G125" s="39"/>
      <c r="H125" s="31"/>
      <c r="I125" s="115"/>
      <c r="J125" s="1438"/>
      <c r="K125" s="129"/>
      <c r="L125" s="129"/>
      <c r="M125" s="1681" t="s">
        <v>597</v>
      </c>
      <c r="N125" s="955"/>
      <c r="O125" s="836"/>
      <c r="P125" s="955"/>
      <c r="Q125" s="58"/>
      <c r="R125" s="126"/>
      <c r="S125" s="126"/>
      <c r="T125" s="58"/>
      <c r="U125" s="39"/>
      <c r="V125" s="1438"/>
      <c r="W125" s="6"/>
      <c r="X125" s="22"/>
      <c r="Y125" s="126"/>
      <c r="Z125" s="1411" t="s">
        <v>605</v>
      </c>
      <c r="AA125" s="39"/>
      <c r="AB125" s="6"/>
      <c r="AC125" s="22"/>
      <c r="AD125" s="22"/>
      <c r="AE125" s="126"/>
      <c r="AF125" s="39"/>
      <c r="AG125" s="22"/>
      <c r="AH125" s="22"/>
      <c r="AI125" s="22"/>
      <c r="AJ125" s="70"/>
      <c r="AK125" s="126"/>
      <c r="AL125" s="39"/>
      <c r="AO125" s="22"/>
      <c r="AP125" s="22"/>
      <c r="AQ125" s="22"/>
      <c r="AR125" s="22"/>
      <c r="AS125" s="22"/>
      <c r="AT125" s="22"/>
      <c r="AU125" s="225" t="s">
        <v>349</v>
      </c>
    </row>
    <row r="126" spans="1:47" ht="13.5" thickBot="1">
      <c r="A126" s="47"/>
      <c r="B126" s="7"/>
      <c r="C126" s="7"/>
      <c r="D126" s="131"/>
      <c r="E126" s="131"/>
      <c r="F126" s="26"/>
      <c r="G126" s="7"/>
      <c r="H126" s="5"/>
      <c r="I126" s="7"/>
      <c r="J126" s="7"/>
      <c r="K126" s="131"/>
      <c r="L126" s="131"/>
      <c r="M126" s="26"/>
      <c r="N126" s="7"/>
      <c r="O126" s="5"/>
      <c r="P126" s="7"/>
      <c r="Q126" s="7"/>
      <c r="R126" s="131"/>
      <c r="S126" s="131"/>
      <c r="T126" s="26"/>
      <c r="U126" s="7"/>
      <c r="V126" s="5"/>
      <c r="W126" s="7"/>
      <c r="X126" s="7"/>
      <c r="Y126" s="131"/>
      <c r="Z126" s="5"/>
      <c r="AA126" s="7"/>
      <c r="AB126" s="5"/>
      <c r="AC126" s="7"/>
      <c r="AD126" s="7"/>
      <c r="AE126" s="131"/>
      <c r="AF126" s="26"/>
      <c r="AG126" s="7"/>
      <c r="AH126" s="7"/>
      <c r="AI126" s="7"/>
      <c r="AJ126" s="71"/>
      <c r="AK126" s="131"/>
      <c r="AL126" s="26"/>
      <c r="AM126" s="7"/>
      <c r="AN126" s="5"/>
      <c r="AO126" s="7"/>
      <c r="AP126" s="7"/>
      <c r="AQ126" s="7"/>
      <c r="AR126" s="7"/>
      <c r="AS126" s="7"/>
      <c r="AT126" s="7"/>
      <c r="AU126" s="25"/>
    </row>
    <row r="127" ht="13.5" thickTop="1"/>
    <row r="128" spans="10:42" ht="12.75">
      <c r="J128" s="109"/>
      <c r="K128" s="228"/>
      <c r="L128" s="228"/>
      <c r="M128" s="348"/>
      <c r="N128" s="109"/>
      <c r="O128" s="110"/>
      <c r="P128" s="109"/>
      <c r="Q128" s="109"/>
      <c r="R128" s="228"/>
      <c r="S128" s="228"/>
      <c r="T128" s="348"/>
      <c r="U128" s="109"/>
      <c r="V128" s="110"/>
      <c r="W128" s="109"/>
      <c r="X128" s="109"/>
      <c r="Y128" s="228"/>
      <c r="Z128" s="110"/>
      <c r="AA128" s="109"/>
      <c r="AB128" s="110"/>
      <c r="AC128" s="109"/>
      <c r="AD128" s="109"/>
      <c r="AE128" s="228"/>
      <c r="AF128" s="348"/>
      <c r="AG128" s="109"/>
      <c r="AH128" s="109"/>
      <c r="AI128" s="109"/>
      <c r="AJ128" s="109"/>
      <c r="AK128" s="228"/>
      <c r="AP128" s="109"/>
    </row>
    <row r="130" spans="14:17" ht="12.75">
      <c r="N130" s="970"/>
      <c r="O130" s="719"/>
      <c r="P130" s="719"/>
      <c r="Q130" s="719"/>
    </row>
    <row r="131" spans="14:17" ht="12.75">
      <c r="N131" s="970"/>
      <c r="O131" s="719"/>
      <c r="P131" s="719"/>
      <c r="Q131" s="719"/>
    </row>
    <row r="160" spans="1:44" ht="12.75">
      <c r="A160" s="779"/>
      <c r="B160" s="779"/>
      <c r="C160" s="779"/>
      <c r="D160" s="780"/>
      <c r="E160" s="780"/>
      <c r="F160" s="781"/>
      <c r="G160" s="779"/>
      <c r="H160" s="782"/>
      <c r="I160" s="782"/>
      <c r="J160" s="782"/>
      <c r="K160" s="780"/>
      <c r="L160" s="780"/>
      <c r="M160" s="782"/>
      <c r="N160" s="780"/>
      <c r="O160" s="782"/>
      <c r="P160" s="782"/>
      <c r="Q160" s="782"/>
      <c r="R160" s="780"/>
      <c r="S160" s="780"/>
      <c r="T160" s="782"/>
      <c r="U160" s="780"/>
      <c r="V160" s="782"/>
      <c r="W160" s="782"/>
      <c r="X160" s="782"/>
      <c r="Y160" s="780"/>
      <c r="Z160" s="782"/>
      <c r="AA160" s="780"/>
      <c r="AB160" s="782"/>
      <c r="AC160" s="782"/>
      <c r="AD160" s="782"/>
      <c r="AE160" s="780"/>
      <c r="AF160" s="781"/>
      <c r="AG160" s="779"/>
      <c r="AH160" s="779"/>
      <c r="AI160" s="779"/>
      <c r="AJ160" s="829" t="s">
        <v>492</v>
      </c>
      <c r="AK160" s="780"/>
      <c r="AL160" s="781"/>
      <c r="AM160" s="779"/>
      <c r="AN160" s="780"/>
      <c r="AO160" s="779"/>
      <c r="AP160" s="779"/>
      <c r="AQ160" s="779"/>
      <c r="AR160" s="779"/>
    </row>
    <row r="161" spans="1:43" ht="12.75">
      <c r="A161" s="3"/>
      <c r="B161" s="3"/>
      <c r="C161" s="3"/>
      <c r="F161" s="118">
        <f aca="true" t="shared" si="0" ref="F161:F167">COUNTIF($D$5:$D$156,G161)</f>
        <v>0</v>
      </c>
      <c r="G161" s="3" t="s">
        <v>126</v>
      </c>
      <c r="I161" s="3"/>
      <c r="J161" s="223"/>
      <c r="M161" s="118">
        <f aca="true" t="shared" si="1" ref="M161:M167">COUNTIF($K$5:$K$156,N161)</f>
        <v>0</v>
      </c>
      <c r="N161" s="3" t="s">
        <v>126</v>
      </c>
      <c r="P161" s="3"/>
      <c r="Q161" s="3"/>
      <c r="T161" s="118">
        <f aca="true" t="shared" si="2" ref="T161:T167">COUNTIF($R$5:$R$156,U161)</f>
        <v>0</v>
      </c>
      <c r="U161" s="3" t="s">
        <v>126</v>
      </c>
      <c r="W161" s="3"/>
      <c r="X161" s="3"/>
      <c r="Z161" s="118">
        <f aca="true" t="shared" si="3" ref="Z161:Z167">COUNTIF($Y$5:$Y$156,AA161)</f>
        <v>1</v>
      </c>
      <c r="AA161" s="3" t="s">
        <v>126</v>
      </c>
      <c r="AC161" s="3"/>
      <c r="AD161" s="3"/>
      <c r="AF161" s="118">
        <f aca="true" t="shared" si="4" ref="AF161:AF167">COUNTIF($AE$5:$AE$156,AG161)</f>
        <v>3</v>
      </c>
      <c r="AG161" s="3" t="s">
        <v>126</v>
      </c>
      <c r="AH161" s="3"/>
      <c r="AI161" s="3"/>
      <c r="AJ161" s="828">
        <f>F161+M161+T161+Z161+AF161</f>
        <v>4</v>
      </c>
      <c r="AL161" s="118">
        <f aca="true" t="shared" si="5" ref="AL161:AL167">COUNTIF($AK$5:$AK$156,AM161)</f>
        <v>0</v>
      </c>
      <c r="AM161" s="3" t="s">
        <v>126</v>
      </c>
      <c r="AO161" s="3"/>
      <c r="AP161" s="3"/>
      <c r="AQ161" s="3"/>
    </row>
    <row r="162" spans="1:43" ht="12.75">
      <c r="A162" s="3"/>
      <c r="B162" s="3"/>
      <c r="C162" s="3"/>
      <c r="F162" s="118">
        <f t="shared" si="0"/>
        <v>0</v>
      </c>
      <c r="G162" s="3" t="s">
        <v>109</v>
      </c>
      <c r="I162" s="3"/>
      <c r="J162" s="223"/>
      <c r="M162" s="118">
        <f t="shared" si="1"/>
        <v>1</v>
      </c>
      <c r="N162" s="3" t="s">
        <v>109</v>
      </c>
      <c r="P162" s="3"/>
      <c r="Q162" s="3"/>
      <c r="T162" s="118">
        <f t="shared" si="2"/>
        <v>3</v>
      </c>
      <c r="U162" s="3" t="s">
        <v>109</v>
      </c>
      <c r="W162" s="3"/>
      <c r="X162" s="3"/>
      <c r="Z162" s="118">
        <f t="shared" si="3"/>
        <v>0</v>
      </c>
      <c r="AA162" s="3" t="s">
        <v>109</v>
      </c>
      <c r="AC162" s="3"/>
      <c r="AD162" s="3"/>
      <c r="AF162" s="118">
        <f t="shared" si="4"/>
        <v>0</v>
      </c>
      <c r="AG162" s="3" t="s">
        <v>109</v>
      </c>
      <c r="AH162" s="3"/>
      <c r="AI162" s="3"/>
      <c r="AJ162" s="828">
        <f aca="true" t="shared" si="6" ref="AJ162:AJ169">F162+M162+T162+Z162+AF162</f>
        <v>4</v>
      </c>
      <c r="AL162" s="118">
        <f t="shared" si="5"/>
        <v>0</v>
      </c>
      <c r="AM162" s="3" t="s">
        <v>109</v>
      </c>
      <c r="AO162" s="3"/>
      <c r="AP162" s="3"/>
      <c r="AQ162" s="3"/>
    </row>
    <row r="163" spans="1:43" ht="12.75">
      <c r="A163" s="3"/>
      <c r="B163" s="3"/>
      <c r="C163" s="3"/>
      <c r="F163" s="118">
        <f t="shared" si="0"/>
        <v>3</v>
      </c>
      <c r="G163" s="3" t="s">
        <v>112</v>
      </c>
      <c r="I163" s="3"/>
      <c r="J163" s="223"/>
      <c r="M163" s="118">
        <f t="shared" si="1"/>
        <v>1</v>
      </c>
      <c r="N163" s="3" t="s">
        <v>112</v>
      </c>
      <c r="P163" s="3"/>
      <c r="Q163" s="3"/>
      <c r="T163" s="118">
        <f t="shared" si="2"/>
        <v>0</v>
      </c>
      <c r="U163" s="3" t="s">
        <v>112</v>
      </c>
      <c r="W163" s="3"/>
      <c r="X163" s="3"/>
      <c r="Z163" s="118">
        <f t="shared" si="3"/>
        <v>0</v>
      </c>
      <c r="AA163" s="3" t="s">
        <v>112</v>
      </c>
      <c r="AC163" s="3"/>
      <c r="AD163" s="3"/>
      <c r="AF163" s="118">
        <f t="shared" si="4"/>
        <v>0</v>
      </c>
      <c r="AG163" s="3" t="s">
        <v>112</v>
      </c>
      <c r="AH163" s="3"/>
      <c r="AI163" s="3"/>
      <c r="AJ163" s="828">
        <f t="shared" si="6"/>
        <v>4</v>
      </c>
      <c r="AL163" s="118">
        <f t="shared" si="5"/>
        <v>0</v>
      </c>
      <c r="AM163" s="3" t="s">
        <v>112</v>
      </c>
      <c r="AO163" s="3"/>
      <c r="AP163" s="3"/>
      <c r="AQ163" s="3"/>
    </row>
    <row r="164" spans="1:43" ht="12.75">
      <c r="A164" s="3"/>
      <c r="B164" s="3"/>
      <c r="C164" s="3"/>
      <c r="F164" s="118">
        <f t="shared" si="0"/>
        <v>0</v>
      </c>
      <c r="G164" s="3" t="s">
        <v>115</v>
      </c>
      <c r="I164" s="3"/>
      <c r="J164" s="223"/>
      <c r="M164" s="118">
        <f t="shared" si="1"/>
        <v>0</v>
      </c>
      <c r="N164" s="3" t="s">
        <v>115</v>
      </c>
      <c r="P164" s="3"/>
      <c r="Q164" s="3"/>
      <c r="T164" s="118">
        <f t="shared" si="2"/>
        <v>5</v>
      </c>
      <c r="U164" s="3" t="s">
        <v>115</v>
      </c>
      <c r="W164" s="3"/>
      <c r="X164" s="3"/>
      <c r="Z164" s="118">
        <f t="shared" si="3"/>
        <v>0</v>
      </c>
      <c r="AA164" s="3" t="s">
        <v>115</v>
      </c>
      <c r="AC164" s="3"/>
      <c r="AD164" s="3"/>
      <c r="AF164" s="118">
        <f t="shared" si="4"/>
        <v>0</v>
      </c>
      <c r="AG164" s="3" t="s">
        <v>115</v>
      </c>
      <c r="AH164" s="3"/>
      <c r="AI164" s="3"/>
      <c r="AJ164" s="828">
        <f t="shared" si="6"/>
        <v>5</v>
      </c>
      <c r="AL164" s="118">
        <f t="shared" si="5"/>
        <v>0</v>
      </c>
      <c r="AM164" s="3" t="s">
        <v>115</v>
      </c>
      <c r="AO164" s="3"/>
      <c r="AP164" s="3"/>
      <c r="AQ164" s="3"/>
    </row>
    <row r="165" spans="1:43" ht="12.75">
      <c r="A165" s="3"/>
      <c r="B165" s="3"/>
      <c r="C165" s="3"/>
      <c r="F165" s="118">
        <f t="shared" si="0"/>
        <v>1</v>
      </c>
      <c r="G165" s="3" t="s">
        <v>117</v>
      </c>
      <c r="I165" s="3"/>
      <c r="J165" s="223"/>
      <c r="M165" s="118">
        <f t="shared" si="1"/>
        <v>0</v>
      </c>
      <c r="N165" s="3" t="s">
        <v>117</v>
      </c>
      <c r="P165" s="3"/>
      <c r="Q165" s="3"/>
      <c r="T165" s="118">
        <f t="shared" si="2"/>
        <v>0</v>
      </c>
      <c r="U165" s="3" t="s">
        <v>117</v>
      </c>
      <c r="W165" s="3"/>
      <c r="X165" s="3"/>
      <c r="Z165" s="118">
        <f t="shared" si="3"/>
        <v>5</v>
      </c>
      <c r="AA165" s="3" t="s">
        <v>117</v>
      </c>
      <c r="AC165" s="3"/>
      <c r="AD165" s="3"/>
      <c r="AF165" s="118">
        <f t="shared" si="4"/>
        <v>0</v>
      </c>
      <c r="AG165" s="3" t="s">
        <v>117</v>
      </c>
      <c r="AH165" s="3"/>
      <c r="AI165" s="3"/>
      <c r="AJ165" s="828">
        <f t="shared" si="6"/>
        <v>6</v>
      </c>
      <c r="AL165" s="118">
        <f t="shared" si="5"/>
        <v>0</v>
      </c>
      <c r="AM165" s="3" t="s">
        <v>117</v>
      </c>
      <c r="AO165" s="3"/>
      <c r="AP165" s="3"/>
      <c r="AQ165" s="3"/>
    </row>
    <row r="166" spans="1:43" ht="12.75">
      <c r="A166" s="3"/>
      <c r="B166" s="3"/>
      <c r="C166" s="3"/>
      <c r="F166" s="118">
        <f t="shared" si="0"/>
        <v>2</v>
      </c>
      <c r="G166" s="3" t="s">
        <v>119</v>
      </c>
      <c r="I166" s="3"/>
      <c r="J166" s="223"/>
      <c r="M166" s="118">
        <f t="shared" si="1"/>
        <v>3</v>
      </c>
      <c r="N166" s="3" t="s">
        <v>119</v>
      </c>
      <c r="P166" s="3"/>
      <c r="Q166" s="3"/>
      <c r="T166" s="118">
        <f t="shared" si="2"/>
        <v>2</v>
      </c>
      <c r="U166" s="3" t="s">
        <v>119</v>
      </c>
      <c r="W166" s="3"/>
      <c r="X166" s="3"/>
      <c r="Z166" s="118">
        <f t="shared" si="3"/>
        <v>0</v>
      </c>
      <c r="AA166" s="3" t="s">
        <v>119</v>
      </c>
      <c r="AC166" s="3"/>
      <c r="AD166" s="3"/>
      <c r="AF166" s="118">
        <f t="shared" si="4"/>
        <v>0</v>
      </c>
      <c r="AG166" s="3" t="s">
        <v>119</v>
      </c>
      <c r="AH166" s="3"/>
      <c r="AI166" s="3"/>
      <c r="AJ166" s="828">
        <f t="shared" si="6"/>
        <v>7</v>
      </c>
      <c r="AL166" s="118">
        <f t="shared" si="5"/>
        <v>5</v>
      </c>
      <c r="AM166" s="3" t="s">
        <v>119</v>
      </c>
      <c r="AO166" s="3"/>
      <c r="AP166" s="3"/>
      <c r="AQ166" s="3"/>
    </row>
    <row r="167" spans="1:43" ht="12.75">
      <c r="A167" s="3"/>
      <c r="B167" s="3"/>
      <c r="C167" s="3"/>
      <c r="F167" s="118">
        <f t="shared" si="0"/>
        <v>2</v>
      </c>
      <c r="G167" s="3" t="s">
        <v>123</v>
      </c>
      <c r="I167" s="3"/>
      <c r="J167" s="223"/>
      <c r="M167" s="118">
        <f t="shared" si="1"/>
        <v>1</v>
      </c>
      <c r="N167" s="3" t="s">
        <v>123</v>
      </c>
      <c r="P167" s="3"/>
      <c r="Q167" s="3"/>
      <c r="T167" s="118">
        <f t="shared" si="2"/>
        <v>2</v>
      </c>
      <c r="U167" s="3" t="s">
        <v>123</v>
      </c>
      <c r="W167" s="3"/>
      <c r="X167" s="3"/>
      <c r="Z167" s="118">
        <f t="shared" si="3"/>
        <v>0</v>
      </c>
      <c r="AA167" s="3" t="s">
        <v>123</v>
      </c>
      <c r="AC167" s="3"/>
      <c r="AD167" s="3"/>
      <c r="AF167" s="118">
        <f t="shared" si="4"/>
        <v>0</v>
      </c>
      <c r="AG167" s="3" t="s">
        <v>123</v>
      </c>
      <c r="AH167" s="3"/>
      <c r="AI167" s="3"/>
      <c r="AJ167" s="828">
        <f t="shared" si="6"/>
        <v>5</v>
      </c>
      <c r="AL167" s="118">
        <f t="shared" si="5"/>
        <v>3</v>
      </c>
      <c r="AM167" s="3" t="s">
        <v>123</v>
      </c>
      <c r="AO167" s="3"/>
      <c r="AP167" s="3"/>
      <c r="AQ167" s="3"/>
    </row>
    <row r="168" spans="1:43" ht="12.75">
      <c r="A168" s="3"/>
      <c r="B168" s="3"/>
      <c r="C168" s="3"/>
      <c r="F168" s="118"/>
      <c r="G168" s="3"/>
      <c r="I168" s="3"/>
      <c r="J168" s="223"/>
      <c r="M168" s="118"/>
      <c r="N168" s="3"/>
      <c r="P168" s="3"/>
      <c r="Q168" s="3"/>
      <c r="T168" s="118"/>
      <c r="U168" s="3"/>
      <c r="W168" s="3"/>
      <c r="X168" s="3"/>
      <c r="Z168" s="118"/>
      <c r="AA168" s="3"/>
      <c r="AC168" s="3"/>
      <c r="AD168" s="3"/>
      <c r="AF168" s="118"/>
      <c r="AG168" s="3"/>
      <c r="AH168" s="3"/>
      <c r="AI168" s="3"/>
      <c r="AJ168" s="3"/>
      <c r="AL168" s="118"/>
      <c r="AM168" s="3"/>
      <c r="AO168" s="3"/>
      <c r="AP168" s="3"/>
      <c r="AQ168" s="3"/>
    </row>
    <row r="169" spans="1:43" ht="12.75">
      <c r="A169" s="3"/>
      <c r="B169" s="3"/>
      <c r="C169" s="3"/>
      <c r="F169" s="792">
        <f>SUM(F161:F167)</f>
        <v>8</v>
      </c>
      <c r="G169" s="792" t="s">
        <v>267</v>
      </c>
      <c r="H169" s="792"/>
      <c r="I169" s="793"/>
      <c r="J169" s="792"/>
      <c r="K169" s="793"/>
      <c r="L169" s="793"/>
      <c r="M169" s="792">
        <f>SUM(M161:M167)</f>
        <v>6</v>
      </c>
      <c r="N169" s="792" t="s">
        <v>267</v>
      </c>
      <c r="O169" s="793"/>
      <c r="P169" s="793"/>
      <c r="Q169" s="793"/>
      <c r="R169" s="793"/>
      <c r="S169" s="793"/>
      <c r="T169" s="792">
        <f>SUM(T161:T167)</f>
        <v>12</v>
      </c>
      <c r="U169" s="792" t="s">
        <v>267</v>
      </c>
      <c r="V169" s="793"/>
      <c r="W169" s="793"/>
      <c r="X169" s="793"/>
      <c r="Y169" s="793"/>
      <c r="Z169" s="792">
        <f>SUM(Z161:Z167)</f>
        <v>6</v>
      </c>
      <c r="AA169" s="792" t="s">
        <v>267</v>
      </c>
      <c r="AB169" s="793"/>
      <c r="AC169" s="793"/>
      <c r="AD169" s="793"/>
      <c r="AE169" s="793"/>
      <c r="AF169" s="792">
        <f>SUM(AF161:AF167)</f>
        <v>3</v>
      </c>
      <c r="AG169" s="792" t="s">
        <v>267</v>
      </c>
      <c r="AH169" s="793"/>
      <c r="AI169" s="793"/>
      <c r="AJ169" s="828">
        <f t="shared" si="6"/>
        <v>35</v>
      </c>
      <c r="AK169" s="793"/>
      <c r="AL169" s="792">
        <f>SUM(AL161:AL167)</f>
        <v>8</v>
      </c>
      <c r="AM169" s="792" t="s">
        <v>267</v>
      </c>
      <c r="AO169" s="3"/>
      <c r="AP169" s="118">
        <f>F169+M169+T169+Z169+AF169+AL169</f>
        <v>43</v>
      </c>
      <c r="AQ169" s="118" t="s">
        <v>484</v>
      </c>
    </row>
    <row r="170" spans="1:43" ht="12.75">
      <c r="A170" s="3"/>
      <c r="B170" s="3"/>
      <c r="C170" s="3"/>
      <c r="F170" s="118"/>
      <c r="G170" s="3"/>
      <c r="I170" s="3"/>
      <c r="J170" s="3"/>
      <c r="M170" s="118"/>
      <c r="N170" s="3"/>
      <c r="P170" s="3"/>
      <c r="Q170" s="3"/>
      <c r="T170" s="118"/>
      <c r="U170" s="3"/>
      <c r="W170" s="3"/>
      <c r="X170" s="3"/>
      <c r="Z170" s="118"/>
      <c r="AA170" s="3"/>
      <c r="AC170" s="3"/>
      <c r="AD170" s="3"/>
      <c r="AF170" s="118"/>
      <c r="AG170" s="3"/>
      <c r="AH170" s="3"/>
      <c r="AI170" s="3"/>
      <c r="AJ170" s="3"/>
      <c r="AL170" s="118"/>
      <c r="AM170" s="3"/>
      <c r="AO170" s="3"/>
      <c r="AP170" s="3"/>
      <c r="AQ170" s="3"/>
    </row>
    <row r="171" spans="1:43" ht="12.75">
      <c r="A171" s="3"/>
      <c r="B171" s="3"/>
      <c r="C171" s="3"/>
      <c r="F171" s="118"/>
      <c r="G171" s="3"/>
      <c r="I171" s="3"/>
      <c r="J171" s="3"/>
      <c r="M171" s="118"/>
      <c r="N171" s="3"/>
      <c r="P171" s="3"/>
      <c r="Q171" s="3"/>
      <c r="T171" s="118"/>
      <c r="U171" s="3"/>
      <c r="W171" s="3"/>
      <c r="X171" s="3"/>
      <c r="Z171" s="118"/>
      <c r="AA171" s="3"/>
      <c r="AC171" s="3"/>
      <c r="AD171" s="3"/>
      <c r="AF171" s="118"/>
      <c r="AG171" s="3"/>
      <c r="AH171" s="3"/>
      <c r="AI171" s="3"/>
      <c r="AJ171" s="3"/>
      <c r="AL171" s="118"/>
      <c r="AM171" s="3"/>
      <c r="AO171" s="3"/>
      <c r="AP171" s="3"/>
      <c r="AQ171" s="3"/>
    </row>
    <row r="172" spans="1:43" ht="12.75">
      <c r="A172" s="3"/>
      <c r="B172" s="3"/>
      <c r="C172" s="3"/>
      <c r="F172" s="118"/>
      <c r="G172" s="3"/>
      <c r="I172" s="3"/>
      <c r="J172" s="3"/>
      <c r="M172" s="118"/>
      <c r="N172" s="3"/>
      <c r="P172" s="3"/>
      <c r="Q172" s="3"/>
      <c r="T172" s="118"/>
      <c r="U172" s="3"/>
      <c r="W172" s="3"/>
      <c r="X172" s="3"/>
      <c r="Z172" s="118"/>
      <c r="AA172" s="3"/>
      <c r="AC172" s="3"/>
      <c r="AD172" s="3"/>
      <c r="AF172" s="118"/>
      <c r="AG172" s="3"/>
      <c r="AH172" s="3"/>
      <c r="AI172" s="3"/>
      <c r="AJ172" s="3"/>
      <c r="AL172" s="118"/>
      <c r="AM172" s="3"/>
      <c r="AO172" s="3"/>
      <c r="AP172" s="3"/>
      <c r="AQ172" s="3"/>
    </row>
    <row r="173" spans="1:43" ht="12.75">
      <c r="A173" s="3"/>
      <c r="B173" s="3"/>
      <c r="C173" s="3"/>
      <c r="F173" s="118">
        <f>COUNTIF($F$5:$F$156,G173)</f>
        <v>1</v>
      </c>
      <c r="G173" s="118" t="s">
        <v>481</v>
      </c>
      <c r="I173" s="3"/>
      <c r="J173" s="110"/>
      <c r="K173" s="228"/>
      <c r="L173" s="228"/>
      <c r="M173" s="118">
        <f>COUNTIF($M$5:$M$156,N173)</f>
        <v>0</v>
      </c>
      <c r="N173" s="164" t="s">
        <v>127</v>
      </c>
      <c r="O173" s="110"/>
      <c r="P173" s="110"/>
      <c r="Q173" s="110"/>
      <c r="R173" s="228"/>
      <c r="S173" s="228"/>
      <c r="T173" s="118">
        <f>COUNTIF($T$5:$T$156,U173)</f>
        <v>3</v>
      </c>
      <c r="U173" s="164" t="s">
        <v>294</v>
      </c>
      <c r="V173" s="110"/>
      <c r="W173" s="110"/>
      <c r="X173" s="110"/>
      <c r="Y173" s="228"/>
      <c r="Z173" s="118">
        <f>COUNTIF($Z$5:$Z$156,AA173)</f>
        <v>2</v>
      </c>
      <c r="AA173" s="118" t="s">
        <v>478</v>
      </c>
      <c r="AC173" s="3"/>
      <c r="AD173" s="110"/>
      <c r="AE173" s="228"/>
      <c r="AF173" s="118">
        <f>COUNTIF($AF$5:$AF$156,AG173)</f>
        <v>3</v>
      </c>
      <c r="AG173" s="164" t="s">
        <v>289</v>
      </c>
      <c r="AH173" s="110"/>
      <c r="AI173" s="110"/>
      <c r="AJ173" s="110"/>
      <c r="AK173" s="228"/>
      <c r="AL173" s="118">
        <f>COUNTIF($AL$5:$AL$156,AM173)</f>
        <v>2</v>
      </c>
      <c r="AM173" s="3" t="s">
        <v>125</v>
      </c>
      <c r="AO173" s="3"/>
      <c r="AP173" s="3"/>
      <c r="AQ173" s="3"/>
    </row>
    <row r="174" spans="1:43" ht="12.75">
      <c r="A174" s="3"/>
      <c r="B174" s="3"/>
      <c r="C174" s="3"/>
      <c r="F174" s="118">
        <f>COUNTIF($F$5:$F$156,G174)</f>
        <v>1</v>
      </c>
      <c r="G174" s="118" t="s">
        <v>482</v>
      </c>
      <c r="I174" s="3"/>
      <c r="J174" s="3"/>
      <c r="M174" s="118">
        <f>COUNTIF($M$5:$M$156,N174)</f>
        <v>0</v>
      </c>
      <c r="N174" s="118" t="s">
        <v>432</v>
      </c>
      <c r="P174" s="3"/>
      <c r="Q174" s="3"/>
      <c r="T174" s="118">
        <f>COUNTIF($T$5:$T$156,U174)</f>
        <v>2</v>
      </c>
      <c r="U174" s="118" t="s">
        <v>295</v>
      </c>
      <c r="W174" s="3"/>
      <c r="X174" s="3"/>
      <c r="Z174" s="118">
        <f>COUNTIF($Z$5:$Z$156,AA174)</f>
        <v>4</v>
      </c>
      <c r="AA174" s="118" t="s">
        <v>479</v>
      </c>
      <c r="AC174" s="3"/>
      <c r="AD174" s="3"/>
      <c r="AF174" s="118"/>
      <c r="AG174" s="3"/>
      <c r="AH174" s="3"/>
      <c r="AI174" s="3"/>
      <c r="AJ174" s="3"/>
      <c r="AL174" s="118">
        <f>COUNTIF($AL$5:$AL157,AM174)</f>
        <v>4</v>
      </c>
      <c r="AM174" s="3" t="s">
        <v>219</v>
      </c>
      <c r="AO174" s="3"/>
      <c r="AP174" s="3"/>
      <c r="AQ174" s="3"/>
    </row>
    <row r="175" spans="1:43" ht="12.75">
      <c r="A175" s="3"/>
      <c r="B175" s="3"/>
      <c r="C175" s="3"/>
      <c r="F175" s="118">
        <f>COUNTIF($F$5:$F$156,G175)</f>
        <v>3</v>
      </c>
      <c r="G175" s="118" t="s">
        <v>483</v>
      </c>
      <c r="I175" s="3"/>
      <c r="J175" s="3"/>
      <c r="M175" s="118">
        <f>COUNTIF($M$5:$M$156,N175)</f>
        <v>6</v>
      </c>
      <c r="N175" s="599" t="s">
        <v>472</v>
      </c>
      <c r="P175" s="3"/>
      <c r="Q175" s="3"/>
      <c r="T175" s="118">
        <f>COUNTIF($T$5:$T$156,U175)</f>
        <v>3</v>
      </c>
      <c r="U175" s="118" t="s">
        <v>372</v>
      </c>
      <c r="W175" s="3"/>
      <c r="X175" s="3"/>
      <c r="Z175" s="118"/>
      <c r="AA175" s="3"/>
      <c r="AC175" s="3"/>
      <c r="AD175" s="3"/>
      <c r="AF175" s="118"/>
      <c r="AG175" s="3"/>
      <c r="AH175" s="3"/>
      <c r="AI175" s="3"/>
      <c r="AJ175" s="3"/>
      <c r="AL175" s="118">
        <f>COUNTIF($AL$5:$AL157,AM175)</f>
        <v>2</v>
      </c>
      <c r="AM175" s="3" t="s">
        <v>298</v>
      </c>
      <c r="AO175" s="3"/>
      <c r="AP175" s="3"/>
      <c r="AQ175" s="3"/>
    </row>
    <row r="176" spans="1:43" ht="12.75">
      <c r="A176" s="3"/>
      <c r="B176" s="3"/>
      <c r="C176" s="3"/>
      <c r="F176" s="118">
        <f>COUNTIF($F$5:$F$156,"SCOT")</f>
        <v>3</v>
      </c>
      <c r="G176" s="118" t="s">
        <v>124</v>
      </c>
      <c r="I176" s="3"/>
      <c r="J176" s="3"/>
      <c r="M176" s="118"/>
      <c r="N176" s="118"/>
      <c r="P176" s="3"/>
      <c r="Q176" s="3"/>
      <c r="T176" s="118">
        <f>COUNTIF($T$5:$T$156,U176)</f>
        <v>4</v>
      </c>
      <c r="U176" s="118" t="s">
        <v>371</v>
      </c>
      <c r="W176" s="3"/>
      <c r="X176" s="3"/>
      <c r="Z176" s="118"/>
      <c r="AA176" s="3"/>
      <c r="AC176" s="3"/>
      <c r="AD176" s="3"/>
      <c r="AF176" s="118"/>
      <c r="AG176" s="3"/>
      <c r="AH176" s="3"/>
      <c r="AI176" s="3"/>
      <c r="AJ176" s="3"/>
      <c r="AL176" s="118"/>
      <c r="AM176" s="3"/>
      <c r="AO176" s="3"/>
      <c r="AP176" s="3"/>
      <c r="AQ176" s="3"/>
    </row>
    <row r="177" spans="1:43" ht="12.75">
      <c r="A177" s="3"/>
      <c r="B177" s="3"/>
      <c r="C177" s="3"/>
      <c r="F177" s="118"/>
      <c r="G177" s="3"/>
      <c r="I177" s="3"/>
      <c r="J177" s="3"/>
      <c r="M177" s="118"/>
      <c r="N177" s="3"/>
      <c r="P177" s="3"/>
      <c r="Q177" s="3"/>
      <c r="T177" s="118">
        <f>COUNTIF($T$5:$T$156,U177)</f>
        <v>0</v>
      </c>
      <c r="U177" s="1679" t="s">
        <v>596</v>
      </c>
      <c r="W177" s="3"/>
      <c r="X177" s="3"/>
      <c r="Z177" s="118"/>
      <c r="AA177" s="3"/>
      <c r="AC177" s="3"/>
      <c r="AD177" s="3"/>
      <c r="AF177" s="118"/>
      <c r="AG177" s="3"/>
      <c r="AH177" s="3"/>
      <c r="AI177" s="3"/>
      <c r="AJ177" s="3"/>
      <c r="AL177" s="1338"/>
      <c r="AM177" s="121"/>
      <c r="AO177" s="3"/>
      <c r="AP177" s="3"/>
      <c r="AQ177" s="3"/>
    </row>
    <row r="178" spans="1:43" ht="12.75">
      <c r="A178" s="3"/>
      <c r="B178" s="3"/>
      <c r="C178" s="3"/>
      <c r="F178" s="118"/>
      <c r="G178" s="3"/>
      <c r="I178" s="3"/>
      <c r="J178" s="3"/>
      <c r="M178" s="118"/>
      <c r="N178" s="3"/>
      <c r="P178" s="3"/>
      <c r="Q178" s="3"/>
      <c r="T178" s="118"/>
      <c r="U178" s="118"/>
      <c r="W178" s="3"/>
      <c r="X178" s="3"/>
      <c r="Z178" s="118"/>
      <c r="AA178" s="3"/>
      <c r="AC178" s="3"/>
      <c r="AD178" s="3"/>
      <c r="AF178" s="118"/>
      <c r="AG178" s="3"/>
      <c r="AH178" s="3"/>
      <c r="AI178" s="3"/>
      <c r="AJ178" s="3"/>
      <c r="AL178" s="1338"/>
      <c r="AM178" s="121"/>
      <c r="AO178" s="3"/>
      <c r="AP178" s="3"/>
      <c r="AQ178" s="3"/>
    </row>
    <row r="179" spans="1:44" ht="12.75">
      <c r="A179" s="118"/>
      <c r="B179" s="118"/>
      <c r="C179" s="118"/>
      <c r="D179" s="229"/>
      <c r="E179" s="229"/>
      <c r="F179" s="792">
        <f>SUM(F173:F176)</f>
        <v>8</v>
      </c>
      <c r="G179" s="792" t="s">
        <v>267</v>
      </c>
      <c r="H179" s="792"/>
      <c r="I179" s="792"/>
      <c r="J179" s="792"/>
      <c r="K179" s="792"/>
      <c r="L179" s="792"/>
      <c r="M179" s="792">
        <f>SUM(M173:M176)</f>
        <v>6</v>
      </c>
      <c r="N179" s="792" t="s">
        <v>267</v>
      </c>
      <c r="O179" s="792"/>
      <c r="P179" s="792"/>
      <c r="Q179" s="792"/>
      <c r="R179" s="792"/>
      <c r="S179" s="792"/>
      <c r="T179" s="792">
        <f>SUM(T173:T177)</f>
        <v>12</v>
      </c>
      <c r="U179" s="792" t="s">
        <v>267</v>
      </c>
      <c r="V179" s="792"/>
      <c r="W179" s="792"/>
      <c r="X179" s="792"/>
      <c r="Y179" s="792"/>
      <c r="Z179" s="792">
        <f>SUM(Z173:Z176)</f>
        <v>6</v>
      </c>
      <c r="AA179" s="792" t="s">
        <v>267</v>
      </c>
      <c r="AB179" s="792"/>
      <c r="AC179" s="792"/>
      <c r="AD179" s="792"/>
      <c r="AE179" s="792"/>
      <c r="AF179" s="792">
        <f>SUM(AF173:AF176)</f>
        <v>3</v>
      </c>
      <c r="AG179" s="792" t="s">
        <v>267</v>
      </c>
      <c r="AH179" s="792"/>
      <c r="AI179" s="792"/>
      <c r="AJ179" s="792"/>
      <c r="AK179" s="792"/>
      <c r="AL179" s="792">
        <f>SUM(AL173:AL176)</f>
        <v>8</v>
      </c>
      <c r="AM179" s="792" t="s">
        <v>267</v>
      </c>
      <c r="AN179" s="118"/>
      <c r="AO179" s="118"/>
      <c r="AP179" s="118"/>
      <c r="AQ179" s="118"/>
      <c r="AR179" s="118"/>
    </row>
    <row r="180" spans="1:44" ht="12.75">
      <c r="A180" s="3"/>
      <c r="B180" s="3"/>
      <c r="C180" s="3"/>
      <c r="F180" s="118"/>
      <c r="G180" s="3"/>
      <c r="I180" s="3"/>
      <c r="J180" s="3"/>
      <c r="M180" s="118"/>
      <c r="N180" s="3"/>
      <c r="P180" s="3"/>
      <c r="Q180" s="3"/>
      <c r="T180" s="118"/>
      <c r="U180" s="3"/>
      <c r="W180" s="3"/>
      <c r="X180" s="3"/>
      <c r="Z180" s="118"/>
      <c r="AA180" s="3"/>
      <c r="AC180" s="3"/>
      <c r="AD180" s="3"/>
      <c r="AF180" s="118"/>
      <c r="AG180" s="3"/>
      <c r="AH180" s="3"/>
      <c r="AI180" s="3"/>
      <c r="AJ180" s="3"/>
      <c r="AL180" s="1338"/>
      <c r="AM180" s="121"/>
      <c r="AO180" s="3"/>
      <c r="AP180" s="3"/>
      <c r="AQ180" s="3"/>
      <c r="AR180" s="3"/>
    </row>
    <row r="181" spans="1:43" ht="12.75">
      <c r="A181" s="118"/>
      <c r="B181" s="118"/>
      <c r="C181" s="118"/>
      <c r="D181" s="229"/>
      <c r="E181" s="229"/>
      <c r="F181" s="794">
        <f>SUM($F$169-$F$191)</f>
        <v>7</v>
      </c>
      <c r="G181" s="794" t="s">
        <v>241</v>
      </c>
      <c r="H181" s="794"/>
      <c r="I181" s="794"/>
      <c r="J181" s="794"/>
      <c r="K181" s="794"/>
      <c r="L181" s="794"/>
      <c r="M181" s="794">
        <f>SUM($M$169-$M$191)</f>
        <v>6</v>
      </c>
      <c r="N181" s="794"/>
      <c r="O181" s="794"/>
      <c r="P181" s="794"/>
      <c r="Q181" s="794"/>
      <c r="R181" s="794"/>
      <c r="S181" s="794"/>
      <c r="T181" s="794">
        <f>SUM($T$169-$T$191)</f>
        <v>12</v>
      </c>
      <c r="U181" s="794" t="s">
        <v>485</v>
      </c>
      <c r="V181" s="794"/>
      <c r="W181" s="794"/>
      <c r="X181" s="794"/>
      <c r="Y181" s="794"/>
      <c r="Z181" s="794"/>
      <c r="AA181" s="794"/>
      <c r="AB181" s="794"/>
      <c r="AC181" s="794"/>
      <c r="AD181" s="794"/>
      <c r="AE181" s="794"/>
      <c r="AF181" s="794"/>
      <c r="AG181" s="794"/>
      <c r="AH181" s="794"/>
      <c r="AI181" s="794"/>
      <c r="AJ181" s="794"/>
      <c r="AK181" s="794"/>
      <c r="AL181" s="794"/>
      <c r="AM181" s="794"/>
      <c r="AO181" s="3"/>
      <c r="AP181" s="3"/>
      <c r="AQ181" s="3"/>
    </row>
    <row r="182" spans="1:43" ht="13.5" thickBot="1">
      <c r="A182" s="118"/>
      <c r="B182" s="118"/>
      <c r="C182" s="118"/>
      <c r="D182" s="229"/>
      <c r="E182" s="229"/>
      <c r="F182" s="118"/>
      <c r="G182" s="118"/>
      <c r="H182" s="118"/>
      <c r="I182" s="118"/>
      <c r="J182" s="118"/>
      <c r="K182" s="229"/>
      <c r="L182" s="229"/>
      <c r="M182" s="118"/>
      <c r="N182" s="118"/>
      <c r="O182" s="118"/>
      <c r="P182" s="118"/>
      <c r="Q182" s="118"/>
      <c r="R182" s="229"/>
      <c r="S182" s="229"/>
      <c r="T182" s="118"/>
      <c r="U182" s="118"/>
      <c r="V182" s="118"/>
      <c r="W182" s="118"/>
      <c r="X182" s="118"/>
      <c r="Y182" s="229"/>
      <c r="Z182" s="118"/>
      <c r="AA182" s="118"/>
      <c r="AB182" s="118"/>
      <c r="AC182" s="118"/>
      <c r="AD182" s="118"/>
      <c r="AE182" s="229"/>
      <c r="AF182" s="118"/>
      <c r="AG182" s="118"/>
      <c r="AH182" s="118"/>
      <c r="AI182" s="118"/>
      <c r="AJ182" s="829" t="s">
        <v>492</v>
      </c>
      <c r="AK182" s="229"/>
      <c r="AL182" s="118"/>
      <c r="AM182" s="118"/>
      <c r="AO182" s="3"/>
      <c r="AP182" s="118"/>
      <c r="AQ182" s="118"/>
    </row>
    <row r="183" spans="1:43" ht="12.75">
      <c r="A183" s="118"/>
      <c r="B183" s="118"/>
      <c r="C183" s="118"/>
      <c r="D183" s="229"/>
      <c r="E183" s="229"/>
      <c r="F183" s="118">
        <f>COUNTIF($E$5:$E$156,"Mon(night)")</f>
        <v>0</v>
      </c>
      <c r="G183" s="3" t="s">
        <v>126</v>
      </c>
      <c r="H183" s="118"/>
      <c r="I183" s="118"/>
      <c r="J183" s="118"/>
      <c r="K183" s="229"/>
      <c r="L183" s="229"/>
      <c r="M183" s="118"/>
      <c r="N183" s="3" t="s">
        <v>126</v>
      </c>
      <c r="O183" s="118"/>
      <c r="P183" s="118"/>
      <c r="Q183" s="118"/>
      <c r="R183" s="229"/>
      <c r="S183" s="229"/>
      <c r="T183" s="787">
        <f>COUNTIF($S$5:$S$157,"Mon(night)")</f>
        <v>0</v>
      </c>
      <c r="U183" s="6" t="s">
        <v>126</v>
      </c>
      <c r="V183" s="31"/>
      <c r="W183" s="31"/>
      <c r="X183" s="31"/>
      <c r="Y183" s="805"/>
      <c r="Z183" s="806">
        <f>COUNTIF($S$5:$S$156,"Mon(sand)")</f>
        <v>0</v>
      </c>
      <c r="AA183" s="221" t="s">
        <v>126</v>
      </c>
      <c r="AB183" s="806"/>
      <c r="AC183" s="806"/>
      <c r="AD183" s="806"/>
      <c r="AE183" s="805"/>
      <c r="AF183" s="806">
        <f>T161-T183</f>
        <v>0</v>
      </c>
      <c r="AG183" s="221" t="s">
        <v>126</v>
      </c>
      <c r="AH183" s="806"/>
      <c r="AI183" s="806"/>
      <c r="AJ183" s="828">
        <f>F183+T183</f>
        <v>0</v>
      </c>
      <c r="AK183" s="229"/>
      <c r="AL183" s="118"/>
      <c r="AM183" s="3" t="s">
        <v>126</v>
      </c>
      <c r="AO183" s="3"/>
      <c r="AP183" s="3"/>
      <c r="AQ183" s="3"/>
    </row>
    <row r="184" spans="1:43" ht="12.75">
      <c r="A184" s="118"/>
      <c r="B184" s="118"/>
      <c r="C184" s="118"/>
      <c r="D184" s="229"/>
      <c r="E184" s="229"/>
      <c r="F184" s="118">
        <f>COUNTIF($E$5:$E$156,"Tue(night)")</f>
        <v>0</v>
      </c>
      <c r="G184" s="3" t="s">
        <v>109</v>
      </c>
      <c r="H184" s="118"/>
      <c r="I184" s="118"/>
      <c r="J184" s="118"/>
      <c r="K184" s="229"/>
      <c r="L184" s="229"/>
      <c r="M184" s="118"/>
      <c r="N184" s="3" t="s">
        <v>109</v>
      </c>
      <c r="O184" s="118"/>
      <c r="P184" s="118"/>
      <c r="Q184" s="118"/>
      <c r="R184" s="229"/>
      <c r="S184" s="229"/>
      <c r="T184" s="787">
        <f>COUNTIF($S$5:$S$156,"Tue(night)")</f>
        <v>0</v>
      </c>
      <c r="U184" s="6" t="s">
        <v>109</v>
      </c>
      <c r="V184" s="31"/>
      <c r="W184" s="31"/>
      <c r="X184" s="31"/>
      <c r="Y184" s="129"/>
      <c r="Z184" s="31">
        <f>COUNTIF($S$5:$S$156,"Tue(sand)")</f>
        <v>0</v>
      </c>
      <c r="AA184" s="6" t="s">
        <v>109</v>
      </c>
      <c r="AB184" s="31"/>
      <c r="AC184" s="31"/>
      <c r="AD184" s="31"/>
      <c r="AE184" s="129"/>
      <c r="AF184" s="31">
        <f aca="true" t="shared" si="7" ref="AF184:AF189">T162-T184</f>
        <v>3</v>
      </c>
      <c r="AG184" s="6" t="s">
        <v>109</v>
      </c>
      <c r="AH184" s="31"/>
      <c r="AI184" s="31"/>
      <c r="AJ184" s="828">
        <f aca="true" t="shared" si="8" ref="AJ184:AJ189">F184+T184</f>
        <v>0</v>
      </c>
      <c r="AK184" s="229"/>
      <c r="AL184" s="118"/>
      <c r="AM184" s="3" t="s">
        <v>109</v>
      </c>
      <c r="AO184" s="3"/>
      <c r="AP184" s="3"/>
      <c r="AQ184" s="3"/>
    </row>
    <row r="185" spans="1:43" ht="12.75">
      <c r="A185" s="118"/>
      <c r="B185" s="118"/>
      <c r="C185" s="118"/>
      <c r="D185" s="229"/>
      <c r="E185" s="229"/>
      <c r="F185" s="118">
        <f>COUNTIF($E$5:$E$156,"Wed(night)")</f>
        <v>0</v>
      </c>
      <c r="G185" s="3" t="s">
        <v>112</v>
      </c>
      <c r="H185" s="118"/>
      <c r="I185" s="118"/>
      <c r="J185" s="118"/>
      <c r="K185" s="229"/>
      <c r="L185" s="229"/>
      <c r="M185" s="118"/>
      <c r="N185" s="3" t="s">
        <v>112</v>
      </c>
      <c r="O185" s="118"/>
      <c r="P185" s="118"/>
      <c r="Q185" s="118"/>
      <c r="R185" s="229"/>
      <c r="S185" s="229"/>
      <c r="T185" s="787">
        <f>COUNTIF($S$5:$S$156,"Wed(night)")</f>
        <v>0</v>
      </c>
      <c r="U185" s="6" t="s">
        <v>112</v>
      </c>
      <c r="V185" s="31"/>
      <c r="W185" s="31"/>
      <c r="X185" s="31"/>
      <c r="Y185" s="129"/>
      <c r="Z185" s="31">
        <f>COUNTIF($S$5:$S$156,"Wed(sand)")</f>
        <v>0</v>
      </c>
      <c r="AA185" s="6" t="s">
        <v>112</v>
      </c>
      <c r="AB185" s="31"/>
      <c r="AC185" s="31"/>
      <c r="AD185" s="31"/>
      <c r="AE185" s="129"/>
      <c r="AF185" s="31">
        <f t="shared" si="7"/>
        <v>0</v>
      </c>
      <c r="AG185" s="6" t="s">
        <v>112</v>
      </c>
      <c r="AH185" s="31"/>
      <c r="AI185" s="31"/>
      <c r="AJ185" s="828">
        <f t="shared" si="8"/>
        <v>0</v>
      </c>
      <c r="AK185" s="229"/>
      <c r="AL185" s="118"/>
      <c r="AM185" s="3" t="s">
        <v>112</v>
      </c>
      <c r="AO185" s="3"/>
      <c r="AP185" s="3"/>
      <c r="AQ185" s="3"/>
    </row>
    <row r="186" spans="1:43" ht="12.75">
      <c r="A186" s="118"/>
      <c r="B186" s="118"/>
      <c r="C186" s="118"/>
      <c r="D186" s="229"/>
      <c r="E186" s="229"/>
      <c r="F186" s="118">
        <f>COUNTIF($E$5:$E$156,"Thu(night)")</f>
        <v>0</v>
      </c>
      <c r="G186" s="3" t="s">
        <v>115</v>
      </c>
      <c r="H186" s="118"/>
      <c r="I186" s="118"/>
      <c r="J186" s="118"/>
      <c r="K186" s="229"/>
      <c r="L186" s="229"/>
      <c r="M186" s="118"/>
      <c r="N186" s="3" t="s">
        <v>115</v>
      </c>
      <c r="O186" s="118"/>
      <c r="P186" s="118"/>
      <c r="Q186" s="118"/>
      <c r="R186" s="229"/>
      <c r="S186" s="229"/>
      <c r="T186" s="787">
        <f>COUNTIF($S$5:$S$156,"Thu(night)")</f>
        <v>0</v>
      </c>
      <c r="U186" s="6" t="s">
        <v>115</v>
      </c>
      <c r="V186" s="31"/>
      <c r="W186" s="31"/>
      <c r="X186" s="31"/>
      <c r="Y186" s="129"/>
      <c r="Z186" s="31">
        <f>COUNTIF($S$5:$S$156,"Thu(sand)")</f>
        <v>0</v>
      </c>
      <c r="AA186" s="6" t="s">
        <v>115</v>
      </c>
      <c r="AB186" s="31"/>
      <c r="AC186" s="31"/>
      <c r="AD186" s="31"/>
      <c r="AE186" s="129"/>
      <c r="AF186" s="31">
        <f t="shared" si="7"/>
        <v>5</v>
      </c>
      <c r="AG186" s="6" t="s">
        <v>115</v>
      </c>
      <c r="AH186" s="31"/>
      <c r="AI186" s="31"/>
      <c r="AJ186" s="828">
        <f t="shared" si="8"/>
        <v>0</v>
      </c>
      <c r="AK186" s="229"/>
      <c r="AL186" s="118"/>
      <c r="AM186" s="3" t="s">
        <v>115</v>
      </c>
      <c r="AO186" s="3"/>
      <c r="AP186" s="3"/>
      <c r="AQ186" s="3"/>
    </row>
    <row r="187" spans="1:43" ht="12.75">
      <c r="A187" s="118"/>
      <c r="B187" s="118"/>
      <c r="C187" s="118"/>
      <c r="D187" s="229"/>
      <c r="E187" s="229"/>
      <c r="F187" s="118">
        <f>COUNTIF($E$5:$E$156,"Fri(night)")</f>
        <v>1</v>
      </c>
      <c r="G187" s="3" t="s">
        <v>117</v>
      </c>
      <c r="H187" s="118"/>
      <c r="I187" s="118"/>
      <c r="J187" s="118"/>
      <c r="K187" s="229"/>
      <c r="L187" s="229"/>
      <c r="M187" s="118"/>
      <c r="N187" s="3" t="s">
        <v>117</v>
      </c>
      <c r="O187" s="118"/>
      <c r="P187" s="118"/>
      <c r="Q187" s="118"/>
      <c r="R187" s="229"/>
      <c r="S187" s="229"/>
      <c r="T187" s="787">
        <f>COUNTIF($S$5:$S$156,"Fri(night)")</f>
        <v>0</v>
      </c>
      <c r="U187" s="6" t="s">
        <v>117</v>
      </c>
      <c r="V187" s="31"/>
      <c r="W187" s="31"/>
      <c r="X187" s="31"/>
      <c r="Y187" s="129"/>
      <c r="Z187" s="31">
        <f>COUNTIF($S$5:$S$156,"Fri(sand)")</f>
        <v>0</v>
      </c>
      <c r="AA187" s="6" t="s">
        <v>117</v>
      </c>
      <c r="AB187" s="31"/>
      <c r="AC187" s="31"/>
      <c r="AD187" s="31"/>
      <c r="AE187" s="129"/>
      <c r="AF187" s="31">
        <f t="shared" si="7"/>
        <v>0</v>
      </c>
      <c r="AG187" s="6" t="s">
        <v>117</v>
      </c>
      <c r="AH187" s="31"/>
      <c r="AI187" s="31"/>
      <c r="AJ187" s="828">
        <f t="shared" si="8"/>
        <v>1</v>
      </c>
      <c r="AK187" s="229"/>
      <c r="AL187" s="118"/>
      <c r="AM187" s="3" t="s">
        <v>117</v>
      </c>
      <c r="AO187" s="3"/>
      <c r="AP187" s="3"/>
      <c r="AQ187" s="3"/>
    </row>
    <row r="188" spans="1:43" ht="12.75">
      <c r="A188" s="118"/>
      <c r="B188" s="118"/>
      <c r="C188" s="118"/>
      <c r="D188" s="229"/>
      <c r="E188" s="229"/>
      <c r="F188" s="118">
        <f>COUNTIF($E$5:$E$156,"Sat(night)")</f>
        <v>0</v>
      </c>
      <c r="G188" s="3" t="s">
        <v>119</v>
      </c>
      <c r="H188" s="118"/>
      <c r="I188" s="118"/>
      <c r="J188" s="118"/>
      <c r="K188" s="229"/>
      <c r="L188" s="229"/>
      <c r="M188" s="118"/>
      <c r="N188" s="3" t="s">
        <v>119</v>
      </c>
      <c r="O188" s="118"/>
      <c r="P188" s="118"/>
      <c r="Q188" s="118"/>
      <c r="R188" s="229"/>
      <c r="S188" s="229"/>
      <c r="T188" s="787">
        <f>COUNTIF($S$5:$S$156,"Sat(night)")</f>
        <v>0</v>
      </c>
      <c r="U188" s="6" t="s">
        <v>119</v>
      </c>
      <c r="V188" s="31"/>
      <c r="W188" s="31"/>
      <c r="X188" s="31"/>
      <c r="Y188" s="129"/>
      <c r="Z188" s="31">
        <f>COUNTIF($S$5:$S$156,"Sat(sand)")</f>
        <v>0</v>
      </c>
      <c r="AA188" s="6" t="s">
        <v>119</v>
      </c>
      <c r="AB188" s="31"/>
      <c r="AC188" s="31"/>
      <c r="AD188" s="31"/>
      <c r="AE188" s="129"/>
      <c r="AF188" s="31">
        <f t="shared" si="7"/>
        <v>2</v>
      </c>
      <c r="AG188" s="6" t="s">
        <v>119</v>
      </c>
      <c r="AH188" s="31"/>
      <c r="AI188" s="31"/>
      <c r="AJ188" s="828">
        <f t="shared" si="8"/>
        <v>0</v>
      </c>
      <c r="AK188" s="229"/>
      <c r="AL188" s="118"/>
      <c r="AM188" s="3" t="s">
        <v>119</v>
      </c>
      <c r="AO188" s="3"/>
      <c r="AP188" s="3"/>
      <c r="AQ188" s="3"/>
    </row>
    <row r="189" spans="1:43" ht="12.75">
      <c r="A189" s="118"/>
      <c r="B189" s="118"/>
      <c r="C189" s="118"/>
      <c r="D189" s="229"/>
      <c r="E189" s="229"/>
      <c r="F189" s="118">
        <f>COUNTIF($E$5:$E$156,"Sun(night)")</f>
        <v>0</v>
      </c>
      <c r="G189" s="3" t="s">
        <v>123</v>
      </c>
      <c r="H189" s="118"/>
      <c r="I189" s="118"/>
      <c r="J189" s="118"/>
      <c r="K189" s="229"/>
      <c r="L189" s="229"/>
      <c r="M189" s="118"/>
      <c r="N189" s="3" t="s">
        <v>123</v>
      </c>
      <c r="O189" s="118"/>
      <c r="P189" s="118"/>
      <c r="Q189" s="118"/>
      <c r="R189" s="229"/>
      <c r="S189" s="229"/>
      <c r="T189" s="787">
        <f>COUNTIF($S$5:$S$156,"Sun(night)")</f>
        <v>0</v>
      </c>
      <c r="U189" s="6" t="s">
        <v>123</v>
      </c>
      <c r="V189" s="31"/>
      <c r="W189" s="31"/>
      <c r="X189" s="31"/>
      <c r="Y189" s="129"/>
      <c r="Z189" s="31">
        <f>COUNTIF($S$5:$S$156,"Sun(sand)")</f>
        <v>0</v>
      </c>
      <c r="AA189" s="6" t="s">
        <v>123</v>
      </c>
      <c r="AB189" s="31"/>
      <c r="AC189" s="31"/>
      <c r="AD189" s="31"/>
      <c r="AE189" s="129"/>
      <c r="AF189" s="31">
        <f t="shared" si="7"/>
        <v>2</v>
      </c>
      <c r="AG189" s="6" t="s">
        <v>123</v>
      </c>
      <c r="AH189" s="31"/>
      <c r="AI189" s="31"/>
      <c r="AJ189" s="828">
        <f t="shared" si="8"/>
        <v>0</v>
      </c>
      <c r="AK189" s="229"/>
      <c r="AL189" s="118"/>
      <c r="AM189" s="3" t="s">
        <v>123</v>
      </c>
      <c r="AO189" s="3"/>
      <c r="AP189" s="3"/>
      <c r="AQ189" s="3"/>
    </row>
    <row r="190" spans="1:43" ht="12.75">
      <c r="A190" s="118"/>
      <c r="B190" s="118"/>
      <c r="C190" s="118"/>
      <c r="D190" s="229"/>
      <c r="E190" s="229"/>
      <c r="F190" s="118"/>
      <c r="G190" s="118"/>
      <c r="H190" s="118"/>
      <c r="I190" s="118"/>
      <c r="J190" s="118"/>
      <c r="K190" s="229"/>
      <c r="L190" s="229"/>
      <c r="M190" s="118"/>
      <c r="N190" s="118"/>
      <c r="O190" s="118"/>
      <c r="P190" s="118"/>
      <c r="Q190" s="118"/>
      <c r="R190" s="229"/>
      <c r="S190" s="229"/>
      <c r="T190" s="787"/>
      <c r="U190" s="31"/>
      <c r="V190" s="31"/>
      <c r="W190" s="31"/>
      <c r="X190" s="31"/>
      <c r="Y190" s="129"/>
      <c r="Z190" s="31"/>
      <c r="AA190" s="31"/>
      <c r="AB190" s="31"/>
      <c r="AC190" s="31"/>
      <c r="AD190" s="31"/>
      <c r="AE190" s="129"/>
      <c r="AF190" s="31"/>
      <c r="AG190" s="31"/>
      <c r="AH190" s="31"/>
      <c r="AI190" s="31"/>
      <c r="AJ190" s="155"/>
      <c r="AK190" s="229"/>
      <c r="AL190" s="118"/>
      <c r="AM190" s="118"/>
      <c r="AO190" s="3"/>
      <c r="AP190" s="3"/>
      <c r="AQ190" s="3"/>
    </row>
    <row r="191" spans="1:43" ht="12.75">
      <c r="A191" s="3"/>
      <c r="B191" s="3"/>
      <c r="C191" s="3"/>
      <c r="F191" s="795">
        <f>COUNTIF($F$5:$F$150,"(night)")</f>
        <v>1</v>
      </c>
      <c r="G191" s="795" t="s">
        <v>242</v>
      </c>
      <c r="H191" s="795"/>
      <c r="I191" s="795"/>
      <c r="J191" s="795"/>
      <c r="K191" s="795"/>
      <c r="L191" s="795"/>
      <c r="M191" s="795">
        <f>COUNTIF($F$5:$F$150,N191)</f>
        <v>0</v>
      </c>
      <c r="N191" s="795"/>
      <c r="O191" s="795"/>
      <c r="P191" s="795"/>
      <c r="Q191" s="795"/>
      <c r="R191" s="795"/>
      <c r="S191" s="795"/>
      <c r="T191" s="807">
        <f>COUNTIF($T$5:$T$150,U191)</f>
        <v>0</v>
      </c>
      <c r="U191" s="808" t="s">
        <v>242</v>
      </c>
      <c r="V191" s="809"/>
      <c r="W191" s="809"/>
      <c r="X191" s="809"/>
      <c r="Y191" s="809"/>
      <c r="Z191" s="808">
        <f>Z183+Z184+Z185+Z186+Z187+Z188+Z189</f>
        <v>0</v>
      </c>
      <c r="AA191" s="808" t="s">
        <v>488</v>
      </c>
      <c r="AB191" s="809"/>
      <c r="AC191" s="809"/>
      <c r="AD191" s="809"/>
      <c r="AE191" s="809"/>
      <c r="AF191" s="808">
        <f>AF183+AF184+AF185+AF186+AF187+AF188+AF189</f>
        <v>12</v>
      </c>
      <c r="AG191" s="808" t="s">
        <v>489</v>
      </c>
      <c r="AH191" s="809"/>
      <c r="AI191" s="809"/>
      <c r="AJ191" s="828">
        <f>SUM(AJ183:AJ189)</f>
        <v>1</v>
      </c>
      <c r="AK191" s="796"/>
      <c r="AL191" s="795"/>
      <c r="AM191" s="796"/>
      <c r="AO191" s="3"/>
      <c r="AP191" s="3"/>
      <c r="AQ191" s="3"/>
    </row>
    <row r="192" spans="1:43" ht="12.75">
      <c r="A192" s="3"/>
      <c r="B192" s="3"/>
      <c r="C192" s="3"/>
      <c r="F192" s="118"/>
      <c r="G192" s="3"/>
      <c r="I192" s="3"/>
      <c r="J192" s="3"/>
      <c r="M192" s="118"/>
      <c r="N192" s="3"/>
      <c r="P192" s="3"/>
      <c r="Q192" s="3"/>
      <c r="T192" s="787"/>
      <c r="U192" s="6"/>
      <c r="V192" s="6"/>
      <c r="W192" s="6"/>
      <c r="X192" s="6"/>
      <c r="Y192" s="126"/>
      <c r="Z192" s="31"/>
      <c r="AA192" s="6"/>
      <c r="AB192" s="6"/>
      <c r="AC192" s="6"/>
      <c r="AD192" s="6"/>
      <c r="AE192" s="126"/>
      <c r="AF192" s="31"/>
      <c r="AG192" s="6"/>
      <c r="AH192" s="6"/>
      <c r="AI192" s="6"/>
      <c r="AJ192" s="50"/>
      <c r="AL192" s="118"/>
      <c r="AM192" s="3"/>
      <c r="AO192" s="3"/>
      <c r="AP192" s="3"/>
      <c r="AQ192" s="3"/>
    </row>
    <row r="193" spans="1:43" ht="13.5" thickBot="1">
      <c r="A193" s="3"/>
      <c r="B193" s="3"/>
      <c r="C193" s="3"/>
      <c r="F193" s="792">
        <f>SUM(F181:F189)</f>
        <v>8</v>
      </c>
      <c r="G193" s="792" t="s">
        <v>267</v>
      </c>
      <c r="H193" s="792"/>
      <c r="I193" s="792"/>
      <c r="J193" s="792"/>
      <c r="K193" s="792"/>
      <c r="L193" s="792"/>
      <c r="M193" s="792">
        <f>SUM(M181:M189)</f>
        <v>6</v>
      </c>
      <c r="N193" s="792" t="s">
        <v>267</v>
      </c>
      <c r="O193" s="792"/>
      <c r="P193" s="792"/>
      <c r="Q193" s="792"/>
      <c r="R193" s="792"/>
      <c r="S193" s="792"/>
      <c r="T193" s="810">
        <f>SUM(T181:T189)</f>
        <v>12</v>
      </c>
      <c r="U193" s="811" t="s">
        <v>267</v>
      </c>
      <c r="V193" s="811"/>
      <c r="W193" s="811"/>
      <c r="X193" s="811"/>
      <c r="Y193" s="811"/>
      <c r="Z193" s="811">
        <f>Z191+AF191</f>
        <v>12</v>
      </c>
      <c r="AA193" s="811"/>
      <c r="AB193" s="811"/>
      <c r="AC193" s="811"/>
      <c r="AD193" s="811"/>
      <c r="AE193" s="811"/>
      <c r="AF193" s="811"/>
      <c r="AG193" s="811"/>
      <c r="AH193" s="811"/>
      <c r="AI193" s="811"/>
      <c r="AJ193" s="812"/>
      <c r="AK193" s="792"/>
      <c r="AL193" s="792"/>
      <c r="AM193" s="792"/>
      <c r="AO193" s="3"/>
      <c r="AP193" s="3"/>
      <c r="AQ193" s="3"/>
    </row>
    <row r="194" spans="1:43" ht="12.75">
      <c r="A194" s="3"/>
      <c r="B194" s="3"/>
      <c r="C194" s="3"/>
      <c r="F194" s="118"/>
      <c r="G194" s="3"/>
      <c r="I194" s="3"/>
      <c r="J194" s="3"/>
      <c r="M194" s="118"/>
      <c r="N194" s="3"/>
      <c r="P194" s="3"/>
      <c r="Q194" s="3"/>
      <c r="T194" s="118"/>
      <c r="U194" s="3"/>
      <c r="W194" s="3"/>
      <c r="X194" s="3"/>
      <c r="Z194" s="118"/>
      <c r="AA194" s="3"/>
      <c r="AC194" s="3"/>
      <c r="AD194" s="3"/>
      <c r="AF194" s="118"/>
      <c r="AG194" s="3"/>
      <c r="AH194" s="3"/>
      <c r="AI194" s="3"/>
      <c r="AJ194" s="3"/>
      <c r="AL194" s="118"/>
      <c r="AM194" s="3"/>
      <c r="AO194" s="3"/>
      <c r="AP194" s="3"/>
      <c r="AQ194" s="3"/>
    </row>
    <row r="195" spans="1:43" ht="12.75">
      <c r="A195" s="3"/>
      <c r="B195" s="3"/>
      <c r="C195" s="3"/>
      <c r="F195" s="118"/>
      <c r="G195" s="3"/>
      <c r="I195" s="3"/>
      <c r="J195" s="3"/>
      <c r="M195" s="118"/>
      <c r="N195" s="3"/>
      <c r="P195" s="3"/>
      <c r="Q195" s="3"/>
      <c r="T195" s="118"/>
      <c r="U195" s="3"/>
      <c r="W195" s="3"/>
      <c r="X195" s="3"/>
      <c r="Z195" s="118"/>
      <c r="AA195" s="3"/>
      <c r="AC195" s="3"/>
      <c r="AD195" s="3"/>
      <c r="AF195" s="118"/>
      <c r="AG195" s="3"/>
      <c r="AH195" s="3"/>
      <c r="AI195" s="3"/>
      <c r="AJ195" s="3"/>
      <c r="AL195" s="118"/>
      <c r="AM195" s="3"/>
      <c r="AO195" s="3"/>
      <c r="AP195" s="3"/>
      <c r="AQ195" s="3"/>
    </row>
    <row r="196" spans="1:43" ht="12.75">
      <c r="A196" s="3"/>
      <c r="B196" s="3"/>
      <c r="C196" s="3"/>
      <c r="F196" s="118"/>
      <c r="G196" s="3"/>
      <c r="I196" s="3"/>
      <c r="J196" s="3"/>
      <c r="M196" s="118"/>
      <c r="N196" s="3"/>
      <c r="P196" s="3"/>
      <c r="Q196" s="3"/>
      <c r="T196" s="118"/>
      <c r="U196" s="3"/>
      <c r="W196" s="3"/>
      <c r="X196" s="3"/>
      <c r="Z196" s="118"/>
      <c r="AA196" s="3"/>
      <c r="AC196" s="3"/>
      <c r="AD196" s="3"/>
      <c r="AF196" s="118"/>
      <c r="AG196" s="3"/>
      <c r="AH196" s="3"/>
      <c r="AI196" s="3"/>
      <c r="AJ196" s="3"/>
      <c r="AL196" s="118"/>
      <c r="AM196" s="3"/>
      <c r="AO196" s="3"/>
      <c r="AP196" s="3"/>
      <c r="AQ196" s="3"/>
    </row>
    <row r="197" spans="1:43" ht="12.75">
      <c r="A197" s="3"/>
      <c r="B197" s="3"/>
      <c r="C197" s="3"/>
      <c r="F197" s="118"/>
      <c r="G197" s="3"/>
      <c r="I197" s="3"/>
      <c r="J197" s="3"/>
      <c r="M197" s="118"/>
      <c r="N197" s="3"/>
      <c r="P197" s="3"/>
      <c r="Q197" s="3"/>
      <c r="T197" s="118"/>
      <c r="U197" s="3"/>
      <c r="W197" s="3"/>
      <c r="X197" s="3"/>
      <c r="Z197" s="118"/>
      <c r="AA197" s="3"/>
      <c r="AC197" s="3"/>
      <c r="AD197" s="3"/>
      <c r="AF197" s="118"/>
      <c r="AG197" s="3"/>
      <c r="AH197" s="3"/>
      <c r="AI197" s="3"/>
      <c r="AJ197" s="3"/>
      <c r="AL197" s="118"/>
      <c r="AM197" s="3"/>
      <c r="AO197" s="3"/>
      <c r="AP197" s="3"/>
      <c r="AQ197" s="3"/>
    </row>
    <row r="198" spans="1:43" ht="12.75">
      <c r="A198" s="3"/>
      <c r="B198" s="3"/>
      <c r="C198" s="3"/>
      <c r="F198" s="118"/>
      <c r="G198" s="3"/>
      <c r="I198" s="3"/>
      <c r="J198" s="3"/>
      <c r="M198" s="118"/>
      <c r="N198" s="3"/>
      <c r="P198" s="3"/>
      <c r="Q198" s="3"/>
      <c r="T198" s="118"/>
      <c r="U198" s="3"/>
      <c r="W198" s="3"/>
      <c r="X198" s="3"/>
      <c r="Z198" s="118"/>
      <c r="AA198" s="3"/>
      <c r="AC198" s="3"/>
      <c r="AD198" s="3"/>
      <c r="AF198" s="118"/>
      <c r="AG198" s="3"/>
      <c r="AH198" s="3"/>
      <c r="AI198" s="3"/>
      <c r="AJ198" s="3"/>
      <c r="AL198" s="118"/>
      <c r="AM198" s="3"/>
      <c r="AO198" s="3"/>
      <c r="AP198" s="3"/>
      <c r="AQ198" s="3"/>
    </row>
    <row r="199" spans="1:43" ht="12.75">
      <c r="A199" s="3"/>
      <c r="B199" s="3"/>
      <c r="C199" s="3"/>
      <c r="F199" s="118"/>
      <c r="G199" s="3"/>
      <c r="I199" s="3"/>
      <c r="J199" s="3"/>
      <c r="M199" s="118"/>
      <c r="N199" s="3"/>
      <c r="P199" s="3"/>
      <c r="Q199" s="3"/>
      <c r="T199" s="118"/>
      <c r="U199" s="3"/>
      <c r="W199" s="3"/>
      <c r="X199" s="3"/>
      <c r="Z199" s="118"/>
      <c r="AA199" s="3"/>
      <c r="AC199" s="3"/>
      <c r="AD199" s="3"/>
      <c r="AF199" s="118"/>
      <c r="AG199" s="3"/>
      <c r="AH199" s="3"/>
      <c r="AI199" s="3"/>
      <c r="AJ199" s="3"/>
      <c r="AL199" s="118"/>
      <c r="AM199" s="3"/>
      <c r="AO199" s="3"/>
      <c r="AP199" s="3"/>
      <c r="AQ199" s="3"/>
    </row>
    <row r="200" spans="1:43" ht="12.75">
      <c r="A200" s="3"/>
      <c r="B200" s="3"/>
      <c r="C200" s="3"/>
      <c r="F200" s="118"/>
      <c r="G200" s="3"/>
      <c r="I200" s="3"/>
      <c r="J200" s="3"/>
      <c r="M200" s="118"/>
      <c r="N200" s="3"/>
      <c r="P200" s="3"/>
      <c r="Q200" s="3"/>
      <c r="T200" s="118"/>
      <c r="U200" s="3"/>
      <c r="W200" s="3"/>
      <c r="X200" s="3"/>
      <c r="Z200" s="118"/>
      <c r="AA200" s="3"/>
      <c r="AC200" s="3"/>
      <c r="AD200" s="3"/>
      <c r="AF200" s="118"/>
      <c r="AG200" s="3"/>
      <c r="AH200" s="3"/>
      <c r="AI200" s="3"/>
      <c r="AJ200" s="3"/>
      <c r="AL200" s="118"/>
      <c r="AM200" s="3"/>
      <c r="AO200" s="3"/>
      <c r="AP200" s="3"/>
      <c r="AQ200" s="3"/>
    </row>
    <row r="201" spans="1:43" ht="12.75">
      <c r="A201" s="3"/>
      <c r="B201" s="3"/>
      <c r="C201" s="3"/>
      <c r="F201" s="118"/>
      <c r="G201" s="118" t="s">
        <v>323</v>
      </c>
      <c r="I201" s="3"/>
      <c r="J201" s="3"/>
      <c r="M201" s="118"/>
      <c r="N201" s="118" t="s">
        <v>323</v>
      </c>
      <c r="P201" s="3"/>
      <c r="Q201" s="3"/>
      <c r="T201" s="118"/>
      <c r="U201" s="118" t="s">
        <v>323</v>
      </c>
      <c r="W201" s="3"/>
      <c r="X201" s="3"/>
      <c r="Z201" s="118"/>
      <c r="AA201" s="118" t="s">
        <v>323</v>
      </c>
      <c r="AC201" s="3"/>
      <c r="AD201" s="3"/>
      <c r="AF201" s="118"/>
      <c r="AG201" s="118" t="s">
        <v>323</v>
      </c>
      <c r="AH201" s="3"/>
      <c r="AI201" s="3"/>
      <c r="AJ201" s="3"/>
      <c r="AL201" s="118"/>
      <c r="AM201" s="118" t="s">
        <v>323</v>
      </c>
      <c r="AO201" s="3"/>
      <c r="AP201" s="118" t="s">
        <v>365</v>
      </c>
      <c r="AQ201" s="3"/>
    </row>
    <row r="202" spans="1:43" ht="12.75">
      <c r="A202" s="3"/>
      <c r="B202" s="3"/>
      <c r="C202" s="3"/>
      <c r="F202" s="118"/>
      <c r="G202" s="118"/>
      <c r="I202" s="3"/>
      <c r="J202" s="3"/>
      <c r="M202" s="118"/>
      <c r="N202" s="118"/>
      <c r="P202" s="3"/>
      <c r="Q202" s="3"/>
      <c r="T202" s="118"/>
      <c r="U202" s="118"/>
      <c r="W202" s="3"/>
      <c r="X202" s="3"/>
      <c r="Z202" s="118"/>
      <c r="AA202" s="118"/>
      <c r="AC202" s="3"/>
      <c r="AD202" s="3"/>
      <c r="AF202" s="118"/>
      <c r="AG202" s="118"/>
      <c r="AH202" s="3"/>
      <c r="AI202" s="3"/>
      <c r="AJ202" s="3"/>
      <c r="AL202" s="118"/>
      <c r="AM202" s="118"/>
      <c r="AO202" s="3"/>
      <c r="AP202" s="118"/>
      <c r="AQ202" s="3"/>
    </row>
    <row r="203" spans="1:43" ht="12.75">
      <c r="A203" s="3"/>
      <c r="B203" s="3"/>
      <c r="C203" s="3"/>
      <c r="F203" s="118">
        <f>COUNTIF($H$5:$H$156,G203)</f>
        <v>3</v>
      </c>
      <c r="G203" s="3" t="s">
        <v>120</v>
      </c>
      <c r="I203" s="3"/>
      <c r="J203" s="3"/>
      <c r="M203" s="118">
        <f>COUNTIF($O$5:$O$156,N203)</f>
        <v>0</v>
      </c>
      <c r="N203" s="3" t="s">
        <v>120</v>
      </c>
      <c r="P203" s="3"/>
      <c r="Q203" s="3"/>
      <c r="T203" s="118">
        <f>COUNTIF($V$5:$V$156,U203)</f>
        <v>0</v>
      </c>
      <c r="U203" s="3" t="s">
        <v>120</v>
      </c>
      <c r="W203" s="3"/>
      <c r="X203" s="3"/>
      <c r="Z203" s="118">
        <f>COUNTIF($AB$5:$AB$156,AA203)</f>
        <v>0</v>
      </c>
      <c r="AA203" s="3" t="s">
        <v>120</v>
      </c>
      <c r="AC203" s="3"/>
      <c r="AD203" s="3"/>
      <c r="AF203" s="118">
        <f>COUNTIF($AH$5:$AH$156,AG203)</f>
        <v>0</v>
      </c>
      <c r="AG203" s="3" t="s">
        <v>120</v>
      </c>
      <c r="AH203" s="3"/>
      <c r="AI203" s="3"/>
      <c r="AJ203" s="3"/>
      <c r="AL203" s="118">
        <f>COUNTIF($AN$5:$AN$156,AM203)</f>
        <v>0</v>
      </c>
      <c r="AM203" s="3" t="s">
        <v>120</v>
      </c>
      <c r="AO203" s="3"/>
      <c r="AP203" s="118">
        <f>SUM(F203+M203+T203+Z203+AF203)</f>
        <v>3</v>
      </c>
      <c r="AQ203" s="3"/>
    </row>
    <row r="204" spans="1:43" ht="12.75">
      <c r="A204" s="3"/>
      <c r="B204" s="3"/>
      <c r="C204" s="3"/>
      <c r="F204" s="118">
        <f>COUNTIF($H$5:$H$156,G204)</f>
        <v>2</v>
      </c>
      <c r="G204" s="3" t="s">
        <v>121</v>
      </c>
      <c r="I204" s="3"/>
      <c r="J204" s="3"/>
      <c r="M204" s="118">
        <f>COUNTIF($O$5:$O$156,N204)</f>
        <v>0</v>
      </c>
      <c r="N204" s="3" t="s">
        <v>121</v>
      </c>
      <c r="P204" s="3"/>
      <c r="Q204" s="3"/>
      <c r="T204" s="118">
        <f>COUNTIF($V$5:$V$156,U204)</f>
        <v>0</v>
      </c>
      <c r="U204" s="3" t="s">
        <v>121</v>
      </c>
      <c r="W204" s="3"/>
      <c r="X204" s="3"/>
      <c r="Z204" s="118">
        <f>COUNTIF($AB$5:$AB$156,AA204)</f>
        <v>0</v>
      </c>
      <c r="AA204" s="3" t="s">
        <v>121</v>
      </c>
      <c r="AC204" s="3"/>
      <c r="AD204" s="3"/>
      <c r="AF204" s="118">
        <f>COUNTIF($AH$5:$AH$156,AG204)</f>
        <v>0</v>
      </c>
      <c r="AG204" s="3" t="s">
        <v>121</v>
      </c>
      <c r="AH204" s="3"/>
      <c r="AI204" s="3"/>
      <c r="AJ204" s="3"/>
      <c r="AL204" s="118">
        <f>COUNTIF($AN$5:$AN$156,AM204)</f>
        <v>2</v>
      </c>
      <c r="AM204" s="3" t="s">
        <v>121</v>
      </c>
      <c r="AO204" s="3"/>
      <c r="AP204" s="118">
        <f aca="true" t="shared" si="9" ref="AP204:AP210">SUM(F204+M204+T204+Z204+AF204)</f>
        <v>2</v>
      </c>
      <c r="AQ204" s="3"/>
    </row>
    <row r="205" spans="1:43" ht="12.75">
      <c r="A205" s="3"/>
      <c r="B205" s="3"/>
      <c r="C205" s="3"/>
      <c r="F205" s="118">
        <f>COUNTIF($H$5:$H$156,G205)</f>
        <v>4</v>
      </c>
      <c r="G205" s="3" t="s">
        <v>110</v>
      </c>
      <c r="I205" s="3"/>
      <c r="J205" s="3"/>
      <c r="M205" s="118">
        <f>COUNTIF($O$5:$O$156,N205)</f>
        <v>1</v>
      </c>
      <c r="N205" s="3" t="s">
        <v>110</v>
      </c>
      <c r="P205" s="3"/>
      <c r="Q205" s="3"/>
      <c r="T205" s="118">
        <f>COUNTIF($V$5:$V$156,U205)</f>
        <v>1</v>
      </c>
      <c r="U205" s="3" t="s">
        <v>110</v>
      </c>
      <c r="W205" s="3"/>
      <c r="X205" s="3"/>
      <c r="Z205" s="118">
        <f>COUNTIF($AB$5:$AB$156,AA205)</f>
        <v>0</v>
      </c>
      <c r="AA205" s="3" t="s">
        <v>110</v>
      </c>
      <c r="AC205" s="3"/>
      <c r="AD205" s="3"/>
      <c r="AF205" s="118">
        <f>COUNTIF($AH$5:$AH$156,AG205)</f>
        <v>0</v>
      </c>
      <c r="AG205" s="3" t="s">
        <v>110</v>
      </c>
      <c r="AH205" s="3"/>
      <c r="AI205" s="3"/>
      <c r="AJ205" s="3"/>
      <c r="AL205" s="118">
        <f>COUNTIF($AN$5:$AN$156,AM205)</f>
        <v>1</v>
      </c>
      <c r="AM205" s="3" t="s">
        <v>110</v>
      </c>
      <c r="AO205" s="3"/>
      <c r="AP205" s="118">
        <f t="shared" si="9"/>
        <v>6</v>
      </c>
      <c r="AQ205" s="3"/>
    </row>
    <row r="206" spans="1:43" ht="12.75">
      <c r="A206" s="3"/>
      <c r="B206" s="3"/>
      <c r="C206" s="3"/>
      <c r="F206" s="118">
        <f>COUNTIF($H$5:$H$156,G206)</f>
        <v>2</v>
      </c>
      <c r="G206" s="3" t="s">
        <v>386</v>
      </c>
      <c r="I206" s="3"/>
      <c r="J206" s="3"/>
      <c r="M206" s="118">
        <f>COUNTIF($O$5:$O$156,N206)</f>
        <v>4</v>
      </c>
      <c r="N206" s="3" t="s">
        <v>386</v>
      </c>
      <c r="P206" s="3"/>
      <c r="Q206" s="3"/>
      <c r="T206" s="118">
        <f>COUNTIF($V$5:$V$156,U206)</f>
        <v>0</v>
      </c>
      <c r="U206" s="3" t="s">
        <v>386</v>
      </c>
      <c r="W206" s="3"/>
      <c r="X206" s="3"/>
      <c r="Z206" s="118">
        <f>COUNTIF($AB$5:$AB$156,AA206)</f>
        <v>4</v>
      </c>
      <c r="AA206" s="3" t="s">
        <v>386</v>
      </c>
      <c r="AC206" s="3"/>
      <c r="AD206" s="3"/>
      <c r="AF206" s="118">
        <f>COUNTIF($AH$5:$AH$156,AG206)</f>
        <v>0</v>
      </c>
      <c r="AG206" s="3" t="s">
        <v>386</v>
      </c>
      <c r="AH206" s="3"/>
      <c r="AI206" s="3"/>
      <c r="AJ206" s="3"/>
      <c r="AL206" s="118">
        <f>COUNTIF($AN$5:$AN$156,AM206)</f>
        <v>0</v>
      </c>
      <c r="AM206" s="3" t="s">
        <v>386</v>
      </c>
      <c r="AO206" s="3"/>
      <c r="AP206" s="118">
        <f t="shared" si="9"/>
        <v>10</v>
      </c>
      <c r="AQ206" s="3"/>
    </row>
    <row r="207" spans="1:43" ht="12.75">
      <c r="A207" s="3"/>
      <c r="B207" s="3"/>
      <c r="C207" s="3"/>
      <c r="F207" s="118">
        <f>COUNTIF($H$5:$H$156,G207)</f>
        <v>13</v>
      </c>
      <c r="G207" s="3" t="s">
        <v>385</v>
      </c>
      <c r="I207" s="3"/>
      <c r="J207" s="3"/>
      <c r="M207" s="118">
        <f>COUNTIF($O$5:$O$156,N207)</f>
        <v>0</v>
      </c>
      <c r="N207" s="3" t="s">
        <v>385</v>
      </c>
      <c r="P207" s="3"/>
      <c r="Q207" s="3"/>
      <c r="T207" s="118">
        <f>COUNTIF($V$5:$V$156,U207)</f>
        <v>0</v>
      </c>
      <c r="U207" s="3" t="s">
        <v>385</v>
      </c>
      <c r="W207" s="3"/>
      <c r="X207" s="3"/>
      <c r="Z207" s="118">
        <f>COUNTIF($AB$5:$AB$156,AA207)</f>
        <v>0</v>
      </c>
      <c r="AA207" s="3" t="s">
        <v>385</v>
      </c>
      <c r="AC207" s="3"/>
      <c r="AD207" s="3"/>
      <c r="AF207" s="118">
        <f>COUNTIF($AH$5:$AH$156,AG207)</f>
        <v>0</v>
      </c>
      <c r="AG207" s="3" t="s">
        <v>385</v>
      </c>
      <c r="AH207" s="3"/>
      <c r="AI207" s="3"/>
      <c r="AJ207" s="3"/>
      <c r="AL207" s="118">
        <f>COUNTIF($AN$5:$AN$156,AM207)</f>
        <v>0</v>
      </c>
      <c r="AM207" s="3" t="s">
        <v>385</v>
      </c>
      <c r="AO207" s="3"/>
      <c r="AP207" s="118">
        <f t="shared" si="9"/>
        <v>13</v>
      </c>
      <c r="AQ207" s="3"/>
    </row>
    <row r="208" spans="1:43" ht="12.75">
      <c r="A208" s="3"/>
      <c r="B208" s="3"/>
      <c r="C208" s="3"/>
      <c r="F208" s="118">
        <f>SUM(F203:F207)</f>
        <v>24</v>
      </c>
      <c r="G208" s="118" t="s">
        <v>267</v>
      </c>
      <c r="I208" s="3"/>
      <c r="J208" s="3"/>
      <c r="M208" s="118">
        <f>SUM(M203:M207)</f>
        <v>5</v>
      </c>
      <c r="N208" s="118" t="s">
        <v>267</v>
      </c>
      <c r="P208" s="3"/>
      <c r="Q208" s="3"/>
      <c r="T208" s="118">
        <f>SUM(T203:T207)</f>
        <v>1</v>
      </c>
      <c r="U208" s="118" t="s">
        <v>267</v>
      </c>
      <c r="W208" s="3"/>
      <c r="X208" s="3"/>
      <c r="Z208" s="118">
        <f>SUM(Z203:Z207)</f>
        <v>4</v>
      </c>
      <c r="AA208" s="118" t="s">
        <v>267</v>
      </c>
      <c r="AC208" s="3"/>
      <c r="AD208" s="3"/>
      <c r="AF208" s="118">
        <f>SUM(AF203:AF207)</f>
        <v>0</v>
      </c>
      <c r="AG208" s="118" t="s">
        <v>267</v>
      </c>
      <c r="AH208" s="3"/>
      <c r="AI208" s="3"/>
      <c r="AJ208" s="3"/>
      <c r="AL208" s="118">
        <f>SUM(AL203:AL207)</f>
        <v>3</v>
      </c>
      <c r="AM208" s="118" t="s">
        <v>267</v>
      </c>
      <c r="AO208" s="3"/>
      <c r="AP208" s="118">
        <f t="shared" si="9"/>
        <v>34</v>
      </c>
      <c r="AQ208" s="3"/>
    </row>
    <row r="209" spans="1:43" ht="12.75">
      <c r="A209" s="3"/>
      <c r="B209" s="3"/>
      <c r="C209" s="3"/>
      <c r="F209" s="118"/>
      <c r="G209" s="3"/>
      <c r="I209" s="3"/>
      <c r="J209" s="3"/>
      <c r="M209" s="118"/>
      <c r="N209" s="3"/>
      <c r="P209" s="3"/>
      <c r="Q209" s="3"/>
      <c r="T209" s="118"/>
      <c r="U209" s="3"/>
      <c r="W209" s="3"/>
      <c r="X209" s="3"/>
      <c r="Z209" s="118"/>
      <c r="AA209" s="3"/>
      <c r="AC209" s="3"/>
      <c r="AD209" s="3"/>
      <c r="AF209" s="118"/>
      <c r="AG209" s="3"/>
      <c r="AH209" s="3"/>
      <c r="AI209" s="3"/>
      <c r="AJ209" s="3"/>
      <c r="AL209" s="118"/>
      <c r="AM209" s="3"/>
      <c r="AO209" s="3"/>
      <c r="AP209" s="3"/>
      <c r="AQ209" s="3"/>
    </row>
    <row r="210" spans="1:43" ht="12.75">
      <c r="A210" s="3"/>
      <c r="B210" s="3"/>
      <c r="C210" s="3"/>
      <c r="F210" s="164">
        <f>SUM($J$5:$J156)</f>
        <v>9650</v>
      </c>
      <c r="G210" s="118" t="s">
        <v>322</v>
      </c>
      <c r="I210" s="3"/>
      <c r="J210" s="3"/>
      <c r="M210" s="164">
        <f>SUM($Q$5:$Q156)</f>
        <v>875</v>
      </c>
      <c r="N210" s="118" t="s">
        <v>322</v>
      </c>
      <c r="P210" s="3"/>
      <c r="Q210" s="3"/>
      <c r="T210" s="164">
        <f>SUM($X$5:$X156)</f>
        <v>250</v>
      </c>
      <c r="U210" s="118" t="s">
        <v>322</v>
      </c>
      <c r="W210" s="3"/>
      <c r="X210" s="3"/>
      <c r="Z210" s="164">
        <f>SUM($AD$5:$AD156)</f>
        <v>600</v>
      </c>
      <c r="AA210" s="118" t="s">
        <v>322</v>
      </c>
      <c r="AC210" s="3"/>
      <c r="AD210" s="3"/>
      <c r="AF210" s="164">
        <f>SUM($AJ$5:$AJ156)</f>
        <v>0</v>
      </c>
      <c r="AG210" s="118" t="s">
        <v>322</v>
      </c>
      <c r="AH210" s="3"/>
      <c r="AI210" s="3"/>
      <c r="AJ210" s="3"/>
      <c r="AL210" s="118"/>
      <c r="AM210" s="3"/>
      <c r="AO210" s="3"/>
      <c r="AP210" s="164">
        <f t="shared" si="9"/>
        <v>11375</v>
      </c>
      <c r="AQ210" s="3"/>
    </row>
    <row r="211" spans="6:42" ht="12.75">
      <c r="F211" s="118"/>
      <c r="M211" s="118"/>
      <c r="T211" s="118"/>
      <c r="AF211" s="118"/>
      <c r="AL211" s="118"/>
      <c r="AP211" s="118"/>
    </row>
    <row r="212" spans="6:42" ht="12.75">
      <c r="F212" s="118"/>
      <c r="G212" s="1"/>
      <c r="M212" s="118"/>
      <c r="N212" s="1"/>
      <c r="T212" s="118"/>
      <c r="U212" s="1"/>
      <c r="Z212" s="118"/>
      <c r="AA212" s="1"/>
      <c r="AF212" s="118"/>
      <c r="AG212" s="1"/>
      <c r="AL212" s="118"/>
      <c r="AM212" s="1"/>
      <c r="AP212" s="118"/>
    </row>
    <row r="214" spans="6:42" ht="12.75">
      <c r="F214" s="164"/>
      <c r="G214" s="1"/>
      <c r="M214" s="164"/>
      <c r="N214" s="1"/>
      <c r="T214" s="164"/>
      <c r="U214" s="1"/>
      <c r="Z214" s="164"/>
      <c r="AA214" s="1"/>
      <c r="AF214" s="164"/>
      <c r="AG214" s="1"/>
      <c r="AH214" s="3"/>
      <c r="AP214" s="164"/>
    </row>
  </sheetData>
  <sheetProtection/>
  <mergeCells count="10">
    <mergeCell ref="J1:T1"/>
    <mergeCell ref="V2:X2"/>
    <mergeCell ref="T3:X3"/>
    <mergeCell ref="AQ19:AR19"/>
    <mergeCell ref="F3:J3"/>
    <mergeCell ref="M3:Q3"/>
    <mergeCell ref="AL3:AP3"/>
    <mergeCell ref="Z3:AD3"/>
    <mergeCell ref="AQ3:AR3"/>
    <mergeCell ref="AF3:AJ3"/>
  </mergeCells>
  <printOptions/>
  <pageMargins left="0.5905511811023623" right="0.15748031496062992" top="0.3937007874015748" bottom="0.07874015748031496" header="0" footer="0"/>
  <pageSetup horizontalDpi="600" verticalDpi="600" orientation="landscape" paperSize="9" scale="47" r:id="rId3"/>
  <headerFooter alignWithMargins="0">
    <oddFooter>&amp;R&amp;24 2017</oddFooter>
  </headerFooter>
  <rowBreaks count="2" manualBreakCount="2">
    <brk id="54" max="43" man="1"/>
    <brk id="126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W216"/>
  <sheetViews>
    <sheetView zoomScale="80" zoomScaleNormal="80" zoomScaleSheetLayoutView="80" zoomScalePageLayoutView="0" workbookViewId="0" topLeftCell="A1">
      <pane xSplit="3" ySplit="4" topLeftCell="F5" activePane="bottomRight" state="frozen"/>
      <selection pane="topLeft" activeCell="H58" sqref="H58"/>
      <selection pane="topRight" activeCell="H58" sqref="H58"/>
      <selection pane="bottomLeft" activeCell="H58" sqref="H58"/>
      <selection pane="bottomRight" activeCell="H58" sqref="H58"/>
    </sheetView>
  </sheetViews>
  <sheetFormatPr defaultColWidth="9.00390625" defaultRowHeight="14.25"/>
  <cols>
    <col min="1" max="1" width="5.125" style="2" customWidth="1"/>
    <col min="2" max="3" width="4.625" style="2" customWidth="1"/>
    <col min="4" max="4" width="4.625" style="194" hidden="1" customWidth="1"/>
    <col min="5" max="5" width="10.125" style="194" hidden="1" customWidth="1"/>
    <col min="6" max="6" width="11.125" style="1" customWidth="1"/>
    <col min="7" max="7" width="15.50390625" style="2" customWidth="1"/>
    <col min="8" max="8" width="3.125" style="3" customWidth="1"/>
    <col min="9" max="9" width="3.125" style="2" customWidth="1"/>
    <col min="10" max="10" width="5.875" style="2" customWidth="1"/>
    <col min="11" max="11" width="6.25390625" style="194" hidden="1" customWidth="1"/>
    <col min="12" max="12" width="10.125" style="194" hidden="1" customWidth="1"/>
    <col min="13" max="13" width="9.625" style="1" customWidth="1"/>
    <col min="14" max="14" width="11.625" style="2" customWidth="1"/>
    <col min="15" max="15" width="3.125" style="2" customWidth="1"/>
    <col min="16" max="16" width="3.625" style="3" customWidth="1"/>
    <col min="17" max="17" width="5.125" style="2" customWidth="1"/>
    <col min="18" max="18" width="4.625" style="194" hidden="1" customWidth="1"/>
    <col min="19" max="19" width="10.125" style="194" hidden="1" customWidth="1"/>
    <col min="20" max="20" width="10.00390625" style="1" customWidth="1"/>
    <col min="21" max="21" width="11.625" style="2" customWidth="1"/>
    <col min="22" max="22" width="3.125" style="3" customWidth="1"/>
    <col min="23" max="23" width="3.625" style="2" customWidth="1"/>
    <col min="24" max="24" width="5.125" style="2" customWidth="1"/>
    <col min="25" max="25" width="4.625" style="194" hidden="1" customWidth="1"/>
    <col min="26" max="26" width="7.875" style="1" customWidth="1"/>
    <col min="27" max="27" width="11.625" style="2" customWidth="1"/>
    <col min="28" max="28" width="3.125" style="3" customWidth="1"/>
    <col min="29" max="29" width="3.625" style="2" customWidth="1"/>
    <col min="30" max="30" width="5.125" style="2" customWidth="1"/>
    <col min="31" max="31" width="4.625" style="194" hidden="1" customWidth="1"/>
    <col min="32" max="32" width="5.125" style="1" customWidth="1"/>
    <col min="33" max="33" width="11.625" style="2" customWidth="1"/>
    <col min="34" max="34" width="3.125" style="2" customWidth="1"/>
    <col min="35" max="35" width="3.625" style="2" customWidth="1"/>
    <col min="36" max="36" width="5.125" style="2" customWidth="1"/>
    <col min="37" max="37" width="4.625" style="194" hidden="1" customWidth="1"/>
    <col min="38" max="38" width="6.125" style="1" customWidth="1"/>
    <col min="39" max="39" width="12.125" style="2" customWidth="1"/>
    <col min="40" max="40" width="3.125" style="3" customWidth="1"/>
    <col min="41" max="41" width="3.625" style="2" customWidth="1"/>
    <col min="42" max="42" width="5.125" style="2" customWidth="1"/>
    <col min="43" max="43" width="11.25390625" style="2" customWidth="1"/>
    <col min="44" max="44" width="15.125" style="2" customWidth="1"/>
    <col min="45" max="46" width="13.625" style="2" customWidth="1"/>
    <col min="47" max="47" width="10.625" style="2" customWidth="1"/>
    <col min="48" max="16384" width="9.00390625" style="2" customWidth="1"/>
  </cols>
  <sheetData>
    <row r="1" spans="1:46" ht="19.5">
      <c r="A1" s="99" t="s">
        <v>320</v>
      </c>
      <c r="B1" s="99"/>
      <c r="C1" s="99"/>
      <c r="D1" s="1257"/>
      <c r="E1" s="1257"/>
      <c r="F1" s="840"/>
      <c r="G1" s="99"/>
      <c r="H1" s="99"/>
      <c r="I1" s="99"/>
      <c r="J1" s="1911" t="s">
        <v>547</v>
      </c>
      <c r="K1" s="1911"/>
      <c r="L1" s="1911"/>
      <c r="M1" s="1911"/>
      <c r="N1" s="1911"/>
      <c r="O1" s="1911"/>
      <c r="P1" s="1911"/>
      <c r="Q1" s="1911"/>
      <c r="R1" s="1911"/>
      <c r="S1" s="1911"/>
      <c r="T1" s="1911"/>
      <c r="U1" s="101"/>
      <c r="V1" s="100"/>
      <c r="W1" s="101"/>
      <c r="X1" s="101"/>
      <c r="Y1" s="230"/>
      <c r="Z1" s="103"/>
      <c r="AA1" s="102"/>
      <c r="AB1" s="100"/>
      <c r="AC1" s="101"/>
      <c r="AD1" s="101"/>
      <c r="AE1" s="230"/>
      <c r="AF1" s="1453" t="str">
        <f>Jan!AF1</f>
        <v> 8 AUGUST 2017 (Version 15)</v>
      </c>
      <c r="AG1" s="102"/>
      <c r="AH1" s="103"/>
      <c r="AI1" s="99"/>
      <c r="AJ1" s="101"/>
      <c r="AK1" s="230"/>
      <c r="AL1" s="99"/>
      <c r="AM1" s="101"/>
      <c r="AN1" s="102"/>
      <c r="AO1" s="99"/>
      <c r="AP1" s="99"/>
      <c r="AQ1" s="99"/>
      <c r="AR1" s="99"/>
      <c r="AS1" s="183" t="s">
        <v>350</v>
      </c>
      <c r="AT1" s="1020">
        <v>2017</v>
      </c>
    </row>
    <row r="2" spans="1:36" ht="13.5" thickBot="1">
      <c r="A2" s="1"/>
      <c r="V2" s="1912"/>
      <c r="W2" s="1912"/>
      <c r="X2" s="1912"/>
      <c r="Y2" s="126"/>
      <c r="AE2" s="126"/>
      <c r="AF2" s="31"/>
      <c r="AG2" s="6"/>
      <c r="AH2" s="6"/>
      <c r="AI2" s="6"/>
      <c r="AJ2" s="6"/>
    </row>
    <row r="3" spans="1:47" ht="15" customHeight="1" thickTop="1">
      <c r="A3" s="493"/>
      <c r="B3" s="494"/>
      <c r="C3" s="495"/>
      <c r="D3" s="496"/>
      <c r="E3" s="496"/>
      <c r="F3" s="1963" t="s">
        <v>96</v>
      </c>
      <c r="G3" s="1963"/>
      <c r="H3" s="1963"/>
      <c r="I3" s="1963"/>
      <c r="J3" s="1964"/>
      <c r="K3" s="497"/>
      <c r="L3" s="773"/>
      <c r="M3" s="1963" t="s">
        <v>97</v>
      </c>
      <c r="N3" s="1963"/>
      <c r="O3" s="1963"/>
      <c r="P3" s="1963"/>
      <c r="Q3" s="1964"/>
      <c r="R3" s="497"/>
      <c r="S3" s="773"/>
      <c r="T3" s="1963" t="s">
        <v>98</v>
      </c>
      <c r="U3" s="1963"/>
      <c r="V3" s="1963"/>
      <c r="W3" s="1963"/>
      <c r="X3" s="1964"/>
      <c r="Y3" s="496"/>
      <c r="Z3" s="1963" t="s">
        <v>99</v>
      </c>
      <c r="AA3" s="1963"/>
      <c r="AB3" s="1963"/>
      <c r="AC3" s="1963"/>
      <c r="AD3" s="1964"/>
      <c r="AE3" s="497"/>
      <c r="AF3" s="1965" t="s">
        <v>282</v>
      </c>
      <c r="AG3" s="1963"/>
      <c r="AH3" s="1963"/>
      <c r="AI3" s="1963"/>
      <c r="AJ3" s="1966"/>
      <c r="AK3" s="497"/>
      <c r="AL3" s="1967" t="s">
        <v>5</v>
      </c>
      <c r="AM3" s="1967"/>
      <c r="AN3" s="1967"/>
      <c r="AO3" s="1967"/>
      <c r="AP3" s="1967"/>
      <c r="AQ3" s="1961" t="s">
        <v>284</v>
      </c>
      <c r="AR3" s="1962"/>
      <c r="AS3" s="498" t="s">
        <v>345</v>
      </c>
      <c r="AT3" s="499" t="s">
        <v>352</v>
      </c>
      <c r="AU3" s="500" t="s">
        <v>346</v>
      </c>
    </row>
    <row r="4" spans="1:47" ht="13.5" thickBot="1">
      <c r="A4" s="501" t="s">
        <v>100</v>
      </c>
      <c r="B4" s="502" t="s">
        <v>101</v>
      </c>
      <c r="C4" s="503" t="s">
        <v>102</v>
      </c>
      <c r="D4" s="502"/>
      <c r="E4" s="502"/>
      <c r="F4" s="604" t="s">
        <v>103</v>
      </c>
      <c r="G4" s="504" t="s">
        <v>104</v>
      </c>
      <c r="H4" s="504" t="s">
        <v>105</v>
      </c>
      <c r="I4" s="502" t="s">
        <v>107</v>
      </c>
      <c r="J4" s="503" t="s">
        <v>106</v>
      </c>
      <c r="K4" s="502"/>
      <c r="L4" s="502"/>
      <c r="M4" s="604" t="s">
        <v>103</v>
      </c>
      <c r="N4" s="504" t="s">
        <v>104</v>
      </c>
      <c r="O4" s="504" t="s">
        <v>105</v>
      </c>
      <c r="P4" s="502" t="s">
        <v>107</v>
      </c>
      <c r="Q4" s="503" t="s">
        <v>106</v>
      </c>
      <c r="R4" s="502"/>
      <c r="S4" s="502"/>
      <c r="T4" s="604" t="s">
        <v>103</v>
      </c>
      <c r="U4" s="504" t="s">
        <v>104</v>
      </c>
      <c r="V4" s="504" t="s">
        <v>105</v>
      </c>
      <c r="W4" s="504" t="s">
        <v>107</v>
      </c>
      <c r="X4" s="505" t="s">
        <v>106</v>
      </c>
      <c r="Y4" s="502"/>
      <c r="Z4" s="604" t="s">
        <v>103</v>
      </c>
      <c r="AA4" s="504" t="s">
        <v>104</v>
      </c>
      <c r="AB4" s="504" t="s">
        <v>105</v>
      </c>
      <c r="AC4" s="504" t="s">
        <v>107</v>
      </c>
      <c r="AD4" s="505" t="s">
        <v>106</v>
      </c>
      <c r="AE4" s="502"/>
      <c r="AF4" s="609" t="s">
        <v>103</v>
      </c>
      <c r="AG4" s="506" t="s">
        <v>104</v>
      </c>
      <c r="AH4" s="506" t="s">
        <v>105</v>
      </c>
      <c r="AI4" s="504" t="s">
        <v>107</v>
      </c>
      <c r="AJ4" s="507" t="s">
        <v>106</v>
      </c>
      <c r="AK4" s="502"/>
      <c r="AL4" s="604" t="s">
        <v>103</v>
      </c>
      <c r="AM4" s="504" t="s">
        <v>104</v>
      </c>
      <c r="AN4" s="504" t="s">
        <v>105</v>
      </c>
      <c r="AO4" s="504" t="s">
        <v>107</v>
      </c>
      <c r="AP4" s="502" t="s">
        <v>106</v>
      </c>
      <c r="AQ4" s="508" t="s">
        <v>103</v>
      </c>
      <c r="AR4" s="505" t="s">
        <v>103</v>
      </c>
      <c r="AS4" s="509" t="s">
        <v>103</v>
      </c>
      <c r="AT4" s="509" t="s">
        <v>103</v>
      </c>
      <c r="AU4" s="510" t="s">
        <v>103</v>
      </c>
    </row>
    <row r="5" spans="1:47" s="3" customFormat="1" ht="12.75">
      <c r="A5" s="1247"/>
      <c r="B5" s="603">
        <v>1</v>
      </c>
      <c r="C5" s="381" t="s">
        <v>119</v>
      </c>
      <c r="D5" s="292" t="s">
        <v>119</v>
      </c>
      <c r="E5" s="292"/>
      <c r="F5" s="117" t="s">
        <v>466</v>
      </c>
      <c r="G5" s="616" t="s">
        <v>956</v>
      </c>
      <c r="H5" s="617"/>
      <c r="I5" s="618"/>
      <c r="J5" s="657"/>
      <c r="K5" s="126" t="s">
        <v>119</v>
      </c>
      <c r="L5" s="126"/>
      <c r="M5" s="117" t="s">
        <v>433</v>
      </c>
      <c r="N5" s="10"/>
      <c r="O5" s="11"/>
      <c r="P5" s="6"/>
      <c r="Q5" s="53"/>
      <c r="R5" s="126" t="s">
        <v>119</v>
      </c>
      <c r="S5" s="126"/>
      <c r="T5" s="31" t="s">
        <v>295</v>
      </c>
      <c r="U5" s="10"/>
      <c r="V5" s="6"/>
      <c r="W5" s="11"/>
      <c r="X5" s="50"/>
      <c r="Y5" s="126"/>
      <c r="Z5" s="31"/>
      <c r="AA5" s="10"/>
      <c r="AB5" s="11"/>
      <c r="AC5" s="11"/>
      <c r="AD5" s="53"/>
      <c r="AE5" s="126"/>
      <c r="AF5" s="255"/>
      <c r="AG5" s="13"/>
      <c r="AH5" s="13"/>
      <c r="AI5" s="11"/>
      <c r="AJ5" s="74"/>
      <c r="AK5" s="126" t="s">
        <v>119</v>
      </c>
      <c r="AL5" s="599" t="s">
        <v>219</v>
      </c>
      <c r="AM5" s="1129" t="s">
        <v>776</v>
      </c>
      <c r="AN5" s="11" t="s">
        <v>110</v>
      </c>
      <c r="AO5" s="11">
        <v>18</v>
      </c>
      <c r="AP5" s="62" t="s">
        <v>962</v>
      </c>
      <c r="AQ5" s="209"/>
      <c r="AR5" s="54"/>
      <c r="AS5" s="50"/>
      <c r="AT5" s="65"/>
      <c r="AU5" s="172"/>
    </row>
    <row r="6" spans="1:47" s="3" customFormat="1" ht="12.75">
      <c r="A6" s="1247" t="s">
        <v>330</v>
      </c>
      <c r="B6" s="603"/>
      <c r="C6" s="381"/>
      <c r="D6" s="126"/>
      <c r="E6" s="126"/>
      <c r="F6" s="31" t="s">
        <v>87</v>
      </c>
      <c r="G6" s="616" t="s">
        <v>957</v>
      </c>
      <c r="H6" s="617" t="s">
        <v>120</v>
      </c>
      <c r="I6" s="618">
        <v>22</v>
      </c>
      <c r="J6" s="658">
        <v>4250</v>
      </c>
      <c r="K6" s="126"/>
      <c r="L6" s="126"/>
      <c r="M6" s="31"/>
      <c r="N6" s="10"/>
      <c r="O6" s="11"/>
      <c r="P6" s="6"/>
      <c r="Q6" s="53"/>
      <c r="R6" s="126"/>
      <c r="S6" s="126"/>
      <c r="T6" s="31"/>
      <c r="U6" s="10"/>
      <c r="V6" s="6"/>
      <c r="W6" s="11"/>
      <c r="X6" s="50"/>
      <c r="Y6" s="126"/>
      <c r="Z6" s="31"/>
      <c r="AA6" s="10"/>
      <c r="AB6" s="11"/>
      <c r="AC6" s="11"/>
      <c r="AD6" s="53"/>
      <c r="AE6" s="126"/>
      <c r="AF6" s="255"/>
      <c r="AG6" s="13"/>
      <c r="AH6" s="13"/>
      <c r="AI6" s="11"/>
      <c r="AJ6" s="74"/>
      <c r="AK6" s="126"/>
      <c r="AL6" s="255"/>
      <c r="AM6" s="394"/>
      <c r="AN6" s="11"/>
      <c r="AO6" s="11"/>
      <c r="AP6" s="6"/>
      <c r="AQ6" s="209"/>
      <c r="AR6" s="54"/>
      <c r="AS6" s="50"/>
      <c r="AT6" s="65"/>
      <c r="AU6" s="172"/>
    </row>
    <row r="7" spans="1:47" s="3" customFormat="1" ht="12.75">
      <c r="A7" s="1247"/>
      <c r="B7" s="603"/>
      <c r="C7" s="381"/>
      <c r="D7" s="126"/>
      <c r="E7" s="126"/>
      <c r="F7" s="31" t="s">
        <v>354</v>
      </c>
      <c r="G7" s="612" t="s">
        <v>958</v>
      </c>
      <c r="H7" s="613"/>
      <c r="I7" s="614"/>
      <c r="J7" s="615"/>
      <c r="K7" s="126"/>
      <c r="L7" s="126"/>
      <c r="M7" s="31"/>
      <c r="N7" s="10"/>
      <c r="O7" s="11"/>
      <c r="P7" s="6"/>
      <c r="Q7" s="53"/>
      <c r="R7" s="126"/>
      <c r="S7" s="126"/>
      <c r="T7" s="31"/>
      <c r="U7" s="10"/>
      <c r="V7" s="6"/>
      <c r="W7" s="11"/>
      <c r="X7" s="50"/>
      <c r="Y7" s="126"/>
      <c r="Z7" s="31"/>
      <c r="AA7" s="10"/>
      <c r="AB7" s="11"/>
      <c r="AC7" s="11"/>
      <c r="AD7" s="53"/>
      <c r="AE7" s="126"/>
      <c r="AF7" s="255"/>
      <c r="AG7" s="13"/>
      <c r="AH7" s="13"/>
      <c r="AI7" s="11"/>
      <c r="AJ7" s="74"/>
      <c r="AK7" s="126"/>
      <c r="AL7" s="255"/>
      <c r="AM7" s="394"/>
      <c r="AN7" s="11"/>
      <c r="AO7" s="11"/>
      <c r="AP7" s="6"/>
      <c r="AQ7" s="209"/>
      <c r="AR7" s="54"/>
      <c r="AS7" s="50"/>
      <c r="AT7" s="65"/>
      <c r="AU7" s="172"/>
    </row>
    <row r="8" spans="1:47" s="3" customFormat="1" ht="12.75">
      <c r="A8" s="1247"/>
      <c r="B8" s="603"/>
      <c r="C8" s="381"/>
      <c r="D8" s="126"/>
      <c r="E8" s="126"/>
      <c r="F8" s="31"/>
      <c r="G8" s="612" t="s">
        <v>111</v>
      </c>
      <c r="H8" s="613" t="s">
        <v>120</v>
      </c>
      <c r="I8" s="614">
        <v>16</v>
      </c>
      <c r="J8" s="615">
        <v>1000</v>
      </c>
      <c r="K8" s="126"/>
      <c r="L8" s="126"/>
      <c r="M8" s="31"/>
      <c r="N8" s="10"/>
      <c r="O8" s="11"/>
      <c r="P8" s="6"/>
      <c r="Q8" s="53"/>
      <c r="R8" s="126"/>
      <c r="S8" s="126"/>
      <c r="T8" s="31"/>
      <c r="U8" s="10"/>
      <c r="V8" s="6"/>
      <c r="W8" s="11"/>
      <c r="X8" s="50"/>
      <c r="Y8" s="126"/>
      <c r="Z8" s="31"/>
      <c r="AA8" s="10"/>
      <c r="AB8" s="11"/>
      <c r="AC8" s="11"/>
      <c r="AD8" s="53"/>
      <c r="AE8" s="126"/>
      <c r="AF8" s="255"/>
      <c r="AG8" s="13"/>
      <c r="AH8" s="13"/>
      <c r="AI8" s="11"/>
      <c r="AJ8" s="74"/>
      <c r="AK8" s="126"/>
      <c r="AL8" s="255"/>
      <c r="AM8" s="394"/>
      <c r="AN8" s="11"/>
      <c r="AO8" s="11"/>
      <c r="AP8" s="62"/>
      <c r="AQ8" s="209"/>
      <c r="AR8" s="54"/>
      <c r="AS8" s="50"/>
      <c r="AT8" s="65"/>
      <c r="AU8" s="172"/>
    </row>
    <row r="9" spans="1:47" s="3" customFormat="1" ht="12.75">
      <c r="A9" s="1247"/>
      <c r="B9" s="603"/>
      <c r="C9" s="381"/>
      <c r="D9" s="126"/>
      <c r="E9" s="126"/>
      <c r="F9" s="31"/>
      <c r="G9" s="880" t="s">
        <v>959</v>
      </c>
      <c r="H9" s="881" t="s">
        <v>121</v>
      </c>
      <c r="I9" s="719">
        <v>14</v>
      </c>
      <c r="J9" s="708">
        <v>600</v>
      </c>
      <c r="K9" s="126"/>
      <c r="L9" s="126"/>
      <c r="M9" s="31"/>
      <c r="N9" s="10"/>
      <c r="O9" s="11"/>
      <c r="P9" s="6"/>
      <c r="Q9" s="53"/>
      <c r="R9" s="126"/>
      <c r="S9" s="126"/>
      <c r="T9" s="31"/>
      <c r="U9" s="10"/>
      <c r="V9" s="6"/>
      <c r="W9" s="11"/>
      <c r="X9" s="50"/>
      <c r="Y9" s="126"/>
      <c r="Z9" s="31"/>
      <c r="AA9" s="10"/>
      <c r="AB9" s="11"/>
      <c r="AC9" s="11"/>
      <c r="AD9" s="53"/>
      <c r="AE9" s="126"/>
      <c r="AF9" s="255"/>
      <c r="AG9" s="13"/>
      <c r="AH9" s="13"/>
      <c r="AI9" s="11"/>
      <c r="AJ9" s="74"/>
      <c r="AK9" s="126"/>
      <c r="AL9" s="255"/>
      <c r="AM9" s="394"/>
      <c r="AN9" s="11"/>
      <c r="AO9" s="11"/>
      <c r="AP9" s="6"/>
      <c r="AQ9" s="209"/>
      <c r="AR9" s="54"/>
      <c r="AS9" s="50"/>
      <c r="AT9" s="65"/>
      <c r="AU9" s="172"/>
    </row>
    <row r="10" spans="1:47" s="3" customFormat="1" ht="12.75">
      <c r="A10" s="1247"/>
      <c r="B10" s="603"/>
      <c r="C10" s="381"/>
      <c r="D10" s="126"/>
      <c r="E10" s="126"/>
      <c r="F10" s="31"/>
      <c r="G10" s="884" t="s">
        <v>179</v>
      </c>
      <c r="H10" s="885" t="s">
        <v>121</v>
      </c>
      <c r="I10" s="713">
        <v>14</v>
      </c>
      <c r="J10" s="711">
        <v>600</v>
      </c>
      <c r="K10" s="126"/>
      <c r="L10" s="126"/>
      <c r="M10" s="31"/>
      <c r="N10" s="10"/>
      <c r="O10" s="11"/>
      <c r="P10" s="6"/>
      <c r="Q10" s="53"/>
      <c r="R10" s="126"/>
      <c r="S10" s="126"/>
      <c r="T10" s="31"/>
      <c r="U10" s="10"/>
      <c r="V10" s="6"/>
      <c r="W10" s="11"/>
      <c r="X10" s="50"/>
      <c r="Y10" s="126"/>
      <c r="Z10" s="31"/>
      <c r="AA10" s="10"/>
      <c r="AB10" s="11"/>
      <c r="AC10" s="11"/>
      <c r="AD10" s="53"/>
      <c r="AE10" s="126"/>
      <c r="AF10" s="255"/>
      <c r="AG10" s="13"/>
      <c r="AH10" s="13"/>
      <c r="AI10" s="11"/>
      <c r="AJ10" s="74"/>
      <c r="AK10" s="126"/>
      <c r="AL10" s="255"/>
      <c r="AM10" s="394"/>
      <c r="AN10" s="11"/>
      <c r="AO10" s="11"/>
      <c r="AP10" s="6"/>
      <c r="AQ10" s="209"/>
      <c r="AR10" s="54"/>
      <c r="AS10" s="50"/>
      <c r="AT10" s="65"/>
      <c r="AU10" s="172"/>
    </row>
    <row r="11" spans="1:47" s="3" customFormat="1" ht="12.75">
      <c r="A11" s="1247"/>
      <c r="B11" s="603"/>
      <c r="C11" s="381"/>
      <c r="D11" s="126"/>
      <c r="E11" s="126"/>
      <c r="F11" s="31"/>
      <c r="G11" s="647" t="s">
        <v>174</v>
      </c>
      <c r="H11" s="648" t="s">
        <v>110</v>
      </c>
      <c r="I11" s="618">
        <v>30</v>
      </c>
      <c r="J11" s="619">
        <v>500</v>
      </c>
      <c r="K11" s="126"/>
      <c r="L11" s="126"/>
      <c r="M11" s="31"/>
      <c r="N11" s="10"/>
      <c r="O11" s="11"/>
      <c r="P11" s="6"/>
      <c r="Q11" s="53"/>
      <c r="R11" s="126"/>
      <c r="S11" s="126"/>
      <c r="T11" s="31"/>
      <c r="U11" s="10"/>
      <c r="V11" s="6"/>
      <c r="W11" s="11"/>
      <c r="X11" s="50"/>
      <c r="Y11" s="126"/>
      <c r="Z11" s="31"/>
      <c r="AA11" s="10"/>
      <c r="AB11" s="11"/>
      <c r="AC11" s="11"/>
      <c r="AD11" s="53"/>
      <c r="AE11" s="126"/>
      <c r="AF11" s="255"/>
      <c r="AG11" s="13"/>
      <c r="AH11" s="13"/>
      <c r="AI11" s="11"/>
      <c r="AJ11" s="74"/>
      <c r="AK11" s="126"/>
      <c r="AL11" s="255"/>
      <c r="AM11" s="394"/>
      <c r="AN11" s="11"/>
      <c r="AO11" s="11"/>
      <c r="AP11" s="6"/>
      <c r="AQ11" s="209"/>
      <c r="AR11" s="54"/>
      <c r="AS11" s="50"/>
      <c r="AT11" s="65"/>
      <c r="AU11" s="172"/>
    </row>
    <row r="12" spans="1:47" s="3" customFormat="1" ht="12.75">
      <c r="A12" s="1247"/>
      <c r="B12" s="603"/>
      <c r="C12" s="381"/>
      <c r="D12" s="126"/>
      <c r="E12" s="126"/>
      <c r="F12" s="31"/>
      <c r="G12" s="616" t="s">
        <v>960</v>
      </c>
      <c r="H12" s="617" t="s">
        <v>110</v>
      </c>
      <c r="I12" s="618">
        <v>22</v>
      </c>
      <c r="J12" s="1070">
        <v>500</v>
      </c>
      <c r="K12" s="126"/>
      <c r="L12" s="126"/>
      <c r="M12" s="31"/>
      <c r="N12" s="10"/>
      <c r="O12" s="11"/>
      <c r="P12" s="6"/>
      <c r="Q12" s="53"/>
      <c r="R12" s="126"/>
      <c r="S12" s="126"/>
      <c r="T12" s="31"/>
      <c r="U12" s="10"/>
      <c r="V12" s="6"/>
      <c r="W12" s="11"/>
      <c r="X12" s="50"/>
      <c r="Y12" s="126"/>
      <c r="Z12" s="31"/>
      <c r="AA12" s="10"/>
      <c r="AB12" s="11"/>
      <c r="AC12" s="11"/>
      <c r="AD12" s="53"/>
      <c r="AE12" s="126"/>
      <c r="AF12" s="255"/>
      <c r="AG12" s="13"/>
      <c r="AH12" s="13"/>
      <c r="AI12" s="11"/>
      <c r="AJ12" s="74"/>
      <c r="AK12" s="126"/>
      <c r="AL12" s="255"/>
      <c r="AM12" s="394"/>
      <c r="AN12" s="11"/>
      <c r="AO12" s="11"/>
      <c r="AP12" s="6"/>
      <c r="AQ12" s="209"/>
      <c r="AR12" s="54"/>
      <c r="AS12" s="50"/>
      <c r="AT12" s="65"/>
      <c r="AU12" s="172"/>
    </row>
    <row r="13" spans="1:47" s="3" customFormat="1" ht="12.75">
      <c r="A13" s="1247"/>
      <c r="B13" s="603"/>
      <c r="C13" s="381"/>
      <c r="D13" s="126"/>
      <c r="E13" s="126"/>
      <c r="F13" s="31"/>
      <c r="G13" s="616" t="s">
        <v>356</v>
      </c>
      <c r="H13" s="617" t="s">
        <v>386</v>
      </c>
      <c r="I13" s="618">
        <v>16</v>
      </c>
      <c r="J13" s="619">
        <v>150</v>
      </c>
      <c r="K13" s="126"/>
      <c r="L13" s="126"/>
      <c r="M13" s="31"/>
      <c r="N13" s="10"/>
      <c r="O13" s="11"/>
      <c r="P13" s="6"/>
      <c r="Q13" s="53"/>
      <c r="R13" s="126"/>
      <c r="S13" s="126"/>
      <c r="T13" s="31"/>
      <c r="U13" s="10"/>
      <c r="V13" s="6"/>
      <c r="W13" s="11"/>
      <c r="X13" s="50"/>
      <c r="Y13" s="126"/>
      <c r="Z13" s="31"/>
      <c r="AA13" s="10"/>
      <c r="AB13" s="11"/>
      <c r="AC13" s="11"/>
      <c r="AD13" s="53"/>
      <c r="AE13" s="126"/>
      <c r="AF13" s="255"/>
      <c r="AG13" s="13"/>
      <c r="AH13" s="13"/>
      <c r="AI13" s="11"/>
      <c r="AJ13" s="74"/>
      <c r="AK13" s="126"/>
      <c r="AL13" s="255"/>
      <c r="AM13" s="394"/>
      <c r="AN13" s="11"/>
      <c r="AO13" s="11"/>
      <c r="AP13" s="6"/>
      <c r="AQ13" s="209"/>
      <c r="AR13" s="54"/>
      <c r="AS13" s="50"/>
      <c r="AT13" s="65"/>
      <c r="AU13" s="172"/>
    </row>
    <row r="14" spans="1:47" s="3" customFormat="1" ht="12.75">
      <c r="A14" s="1247"/>
      <c r="B14" s="603"/>
      <c r="C14" s="381"/>
      <c r="D14" s="126"/>
      <c r="E14" s="126"/>
      <c r="F14" s="31"/>
      <c r="G14" s="672" t="s">
        <v>429</v>
      </c>
      <c r="H14" s="673"/>
      <c r="I14" s="682"/>
      <c r="J14" s="683"/>
      <c r="K14" s="126"/>
      <c r="L14" s="126"/>
      <c r="M14" s="31"/>
      <c r="N14" s="10"/>
      <c r="O14" s="11"/>
      <c r="P14" s="6"/>
      <c r="Q14" s="53"/>
      <c r="R14" s="126"/>
      <c r="S14" s="126"/>
      <c r="T14" s="31"/>
      <c r="U14" s="10"/>
      <c r="V14" s="6"/>
      <c r="W14" s="11"/>
      <c r="X14" s="50"/>
      <c r="Y14" s="126"/>
      <c r="Z14" s="31"/>
      <c r="AA14" s="10"/>
      <c r="AB14" s="11"/>
      <c r="AC14" s="11"/>
      <c r="AD14" s="53"/>
      <c r="AE14" s="126"/>
      <c r="AF14" s="255"/>
      <c r="AG14" s="13"/>
      <c r="AH14" s="13"/>
      <c r="AI14" s="11"/>
      <c r="AJ14" s="74"/>
      <c r="AK14" s="126"/>
      <c r="AL14" s="255"/>
      <c r="AM14" s="394"/>
      <c r="AN14" s="11"/>
      <c r="AO14" s="11"/>
      <c r="AP14" s="6"/>
      <c r="AQ14" s="209"/>
      <c r="AR14" s="54"/>
      <c r="AS14" s="50"/>
      <c r="AT14" s="65"/>
      <c r="AU14" s="172"/>
    </row>
    <row r="15" spans="1:47" s="3" customFormat="1" ht="12.75">
      <c r="A15" s="1247"/>
      <c r="B15" s="603"/>
      <c r="C15" s="381"/>
      <c r="D15" s="126"/>
      <c r="E15" s="126"/>
      <c r="F15" s="31"/>
      <c r="G15" s="672" t="s">
        <v>961</v>
      </c>
      <c r="H15" s="673" t="s">
        <v>385</v>
      </c>
      <c r="I15" s="682">
        <v>12</v>
      </c>
      <c r="J15" s="683">
        <v>120</v>
      </c>
      <c r="K15" s="126"/>
      <c r="L15" s="126"/>
      <c r="M15" s="31"/>
      <c r="N15" s="10"/>
      <c r="O15" s="11"/>
      <c r="P15" s="6"/>
      <c r="Q15" s="53"/>
      <c r="R15" s="126"/>
      <c r="S15" s="126"/>
      <c r="T15" s="31"/>
      <c r="U15" s="10"/>
      <c r="V15" s="6"/>
      <c r="W15" s="11"/>
      <c r="X15" s="50"/>
      <c r="Y15" s="126"/>
      <c r="Z15" s="31"/>
      <c r="AA15" s="10"/>
      <c r="AB15" s="11"/>
      <c r="AC15" s="11"/>
      <c r="AD15" s="53"/>
      <c r="AE15" s="126"/>
      <c r="AF15" s="255"/>
      <c r="AG15" s="13"/>
      <c r="AH15" s="13"/>
      <c r="AI15" s="11"/>
      <c r="AJ15" s="74"/>
      <c r="AK15" s="126"/>
      <c r="AL15" s="255"/>
      <c r="AM15" s="394"/>
      <c r="AN15" s="11"/>
      <c r="AO15" s="11"/>
      <c r="AP15" s="6"/>
      <c r="AQ15" s="209"/>
      <c r="AR15" s="54"/>
      <c r="AS15" s="50"/>
      <c r="AT15" s="65"/>
      <c r="AU15" s="172"/>
    </row>
    <row r="16" spans="1:47" s="3" customFormat="1" ht="12.75">
      <c r="A16" s="1247"/>
      <c r="B16" s="603"/>
      <c r="C16" s="381"/>
      <c r="D16" s="126"/>
      <c r="E16" s="126"/>
      <c r="F16" s="31"/>
      <c r="G16" s="616" t="s">
        <v>456</v>
      </c>
      <c r="H16" s="617"/>
      <c r="I16" s="618"/>
      <c r="J16" s="619"/>
      <c r="K16" s="126"/>
      <c r="L16" s="126"/>
      <c r="M16" s="31"/>
      <c r="N16" s="10"/>
      <c r="O16" s="11"/>
      <c r="P16" s="6"/>
      <c r="Q16" s="53"/>
      <c r="R16" s="126"/>
      <c r="S16" s="126"/>
      <c r="T16" s="31"/>
      <c r="U16" s="10"/>
      <c r="V16" s="6"/>
      <c r="W16" s="11"/>
      <c r="X16" s="50"/>
      <c r="Y16" s="126"/>
      <c r="Z16" s="31"/>
      <c r="AA16" s="10"/>
      <c r="AB16" s="11"/>
      <c r="AC16" s="11"/>
      <c r="AD16" s="53"/>
      <c r="AE16" s="126"/>
      <c r="AF16" s="255"/>
      <c r="AG16" s="13"/>
      <c r="AH16" s="13"/>
      <c r="AI16" s="11"/>
      <c r="AJ16" s="74"/>
      <c r="AK16" s="126"/>
      <c r="AL16" s="255"/>
      <c r="AM16" s="394"/>
      <c r="AN16" s="11"/>
      <c r="AO16" s="11"/>
      <c r="AP16" s="6"/>
      <c r="AQ16" s="209"/>
      <c r="AR16" s="54"/>
      <c r="AS16" s="50"/>
      <c r="AT16" s="65"/>
      <c r="AU16" s="172"/>
    </row>
    <row r="17" spans="1:47" s="18" customFormat="1" ht="12.75">
      <c r="A17" s="1247"/>
      <c r="B17" s="944"/>
      <c r="C17" s="867"/>
      <c r="D17" s="127"/>
      <c r="E17" s="127"/>
      <c r="F17" s="605"/>
      <c r="G17" s="634" t="s">
        <v>473</v>
      </c>
      <c r="H17" s="636" t="s">
        <v>385</v>
      </c>
      <c r="I17" s="635">
        <v>13</v>
      </c>
      <c r="J17" s="659">
        <v>1000</v>
      </c>
      <c r="K17" s="127"/>
      <c r="L17" s="127"/>
      <c r="M17" s="384"/>
      <c r="N17" s="17"/>
      <c r="O17" s="19"/>
      <c r="Q17" s="56"/>
      <c r="R17" s="127"/>
      <c r="S17" s="127"/>
      <c r="T17" s="597"/>
      <c r="U17" s="17"/>
      <c r="W17" s="19"/>
      <c r="X17" s="51"/>
      <c r="Y17" s="127"/>
      <c r="Z17" s="384"/>
      <c r="AA17" s="17"/>
      <c r="AB17" s="19"/>
      <c r="AC17" s="19"/>
      <c r="AD17" s="56"/>
      <c r="AE17" s="127"/>
      <c r="AF17" s="597"/>
      <c r="AG17" s="21"/>
      <c r="AH17" s="21"/>
      <c r="AI17" s="19"/>
      <c r="AJ17" s="199"/>
      <c r="AK17" s="216"/>
      <c r="AL17" s="597"/>
      <c r="AM17" s="865"/>
      <c r="AN17" s="19"/>
      <c r="AO17" s="19"/>
      <c r="AP17" s="167"/>
      <c r="AQ17" s="93"/>
      <c r="AR17" s="51"/>
      <c r="AS17" s="51"/>
      <c r="AT17" s="64"/>
      <c r="AU17" s="20"/>
    </row>
    <row r="18" spans="1:47" s="3" customFormat="1" ht="12.75">
      <c r="A18" s="1247"/>
      <c r="B18" s="603">
        <v>2</v>
      </c>
      <c r="C18" s="381" t="s">
        <v>123</v>
      </c>
      <c r="D18" s="126"/>
      <c r="E18" s="126"/>
      <c r="F18" s="31"/>
      <c r="G18" s="98"/>
      <c r="H18" s="95"/>
      <c r="I18" s="95"/>
      <c r="J18" s="97"/>
      <c r="K18" s="126"/>
      <c r="L18" s="126"/>
      <c r="M18" s="117"/>
      <c r="N18" s="894"/>
      <c r="O18" s="11"/>
      <c r="P18" s="6"/>
      <c r="Q18" s="53"/>
      <c r="R18" s="126" t="s">
        <v>123</v>
      </c>
      <c r="S18" s="126" t="s">
        <v>123</v>
      </c>
      <c r="T18" s="117" t="s">
        <v>294</v>
      </c>
      <c r="U18" s="894"/>
      <c r="V18" s="6"/>
      <c r="W18" s="11"/>
      <c r="X18" s="50"/>
      <c r="Y18" s="126"/>
      <c r="Z18" s="31"/>
      <c r="AA18" s="10"/>
      <c r="AB18" s="11"/>
      <c r="AC18" s="11"/>
      <c r="AD18" s="53"/>
      <c r="AE18" s="126"/>
      <c r="AF18" s="255"/>
      <c r="AG18" s="13"/>
      <c r="AH18" s="13"/>
      <c r="AI18" s="11"/>
      <c r="AJ18" s="74"/>
      <c r="AK18" s="126" t="s">
        <v>123</v>
      </c>
      <c r="AL18" s="118" t="s">
        <v>298</v>
      </c>
      <c r="AM18" s="394"/>
      <c r="AN18" s="11"/>
      <c r="AO18" s="11"/>
      <c r="AP18" s="62"/>
      <c r="AQ18" s="209"/>
      <c r="AR18" s="54"/>
      <c r="AS18" s="50"/>
      <c r="AT18" s="65"/>
      <c r="AU18" s="172"/>
    </row>
    <row r="19" spans="1:47" s="3" customFormat="1" ht="12.75">
      <c r="A19" s="1247"/>
      <c r="B19" s="602"/>
      <c r="C19" s="381"/>
      <c r="D19" s="126"/>
      <c r="E19" s="126"/>
      <c r="F19" s="31"/>
      <c r="G19" s="10"/>
      <c r="H19" s="11"/>
      <c r="I19" s="11"/>
      <c r="J19" s="53"/>
      <c r="K19" s="126"/>
      <c r="L19" s="126"/>
      <c r="M19" s="117"/>
      <c r="N19" s="394"/>
      <c r="O19" s="11"/>
      <c r="P19" s="6"/>
      <c r="Q19" s="53"/>
      <c r="R19" s="126"/>
      <c r="S19" s="126"/>
      <c r="T19" s="117"/>
      <c r="U19" s="894"/>
      <c r="V19" s="6"/>
      <c r="W19" s="11"/>
      <c r="X19" s="50"/>
      <c r="Y19" s="126"/>
      <c r="Z19" s="31"/>
      <c r="AA19" s="10"/>
      <c r="AB19" s="11"/>
      <c r="AC19" s="11"/>
      <c r="AD19" s="53"/>
      <c r="AE19" s="126"/>
      <c r="AF19" s="255"/>
      <c r="AG19" s="13"/>
      <c r="AH19" s="13"/>
      <c r="AI19" s="11"/>
      <c r="AJ19" s="74"/>
      <c r="AK19" s="165"/>
      <c r="AL19" s="31"/>
      <c r="AM19" s="394"/>
      <c r="AN19" s="11"/>
      <c r="AO19" s="11"/>
      <c r="AP19" s="54"/>
      <c r="AQ19" s="209"/>
      <c r="AR19" s="54"/>
      <c r="AS19" s="54"/>
      <c r="AT19" s="65"/>
      <c r="AU19" s="172"/>
    </row>
    <row r="20" spans="1:47" s="3" customFormat="1" ht="13.5" thickBot="1">
      <c r="A20" s="1247"/>
      <c r="B20" s="945"/>
      <c r="C20" s="908"/>
      <c r="D20" s="128"/>
      <c r="E20" s="128"/>
      <c r="F20" s="606"/>
      <c r="G20" s="78"/>
      <c r="H20" s="79"/>
      <c r="I20" s="79"/>
      <c r="J20" s="76"/>
      <c r="K20" s="128"/>
      <c r="L20" s="128"/>
      <c r="M20" s="746"/>
      <c r="N20" s="895"/>
      <c r="O20" s="79"/>
      <c r="P20" s="77"/>
      <c r="Q20" s="76"/>
      <c r="R20" s="128"/>
      <c r="S20" s="128"/>
      <c r="T20" s="385"/>
      <c r="U20" s="855"/>
      <c r="V20" s="77"/>
      <c r="W20" s="79"/>
      <c r="X20" s="80"/>
      <c r="Y20" s="128"/>
      <c r="Z20" s="385"/>
      <c r="AA20" s="78"/>
      <c r="AB20" s="79"/>
      <c r="AC20" s="79"/>
      <c r="AD20" s="76"/>
      <c r="AE20" s="128"/>
      <c r="AF20" s="598"/>
      <c r="AG20" s="81"/>
      <c r="AH20" s="81"/>
      <c r="AI20" s="79"/>
      <c r="AJ20" s="200"/>
      <c r="AK20" s="128"/>
      <c r="AL20" s="598"/>
      <c r="AM20" s="895"/>
      <c r="AN20" s="79"/>
      <c r="AO20" s="79"/>
      <c r="AP20" s="77"/>
      <c r="AQ20" s="87"/>
      <c r="AR20" s="80"/>
      <c r="AS20" s="80"/>
      <c r="AT20" s="83"/>
      <c r="AU20" s="84"/>
    </row>
    <row r="21" spans="1:47" s="3" customFormat="1" ht="13.5" thickTop="1">
      <c r="A21" s="1247"/>
      <c r="B21" s="603">
        <v>3</v>
      </c>
      <c r="C21" s="381" t="s">
        <v>126</v>
      </c>
      <c r="D21" s="126"/>
      <c r="E21" s="126"/>
      <c r="F21" s="31"/>
      <c r="G21" s="10"/>
      <c r="H21" s="11"/>
      <c r="I21" s="6"/>
      <c r="J21" s="53"/>
      <c r="K21" s="126"/>
      <c r="L21" s="126"/>
      <c r="M21" s="31"/>
      <c r="N21" s="10"/>
      <c r="O21" s="11"/>
      <c r="P21" s="6"/>
      <c r="Q21" s="53"/>
      <c r="R21" s="126"/>
      <c r="S21" s="126"/>
      <c r="T21" s="31"/>
      <c r="U21" s="10"/>
      <c r="V21" s="6"/>
      <c r="W21" s="11"/>
      <c r="X21" s="50"/>
      <c r="Y21" s="126" t="s">
        <v>126</v>
      </c>
      <c r="Z21" s="31" t="s">
        <v>478</v>
      </c>
      <c r="AA21" s="10"/>
      <c r="AB21" s="11"/>
      <c r="AC21" s="11"/>
      <c r="AD21" s="53"/>
      <c r="AE21" s="126"/>
      <c r="AF21" s="255"/>
      <c r="AG21" s="13"/>
      <c r="AH21" s="13"/>
      <c r="AI21" s="11"/>
      <c r="AJ21" s="74"/>
      <c r="AK21" s="126"/>
      <c r="AL21" s="118"/>
      <c r="AM21" s="394"/>
      <c r="AN21" s="11"/>
      <c r="AO21" s="11"/>
      <c r="AP21" s="6"/>
      <c r="AQ21" s="67"/>
      <c r="AR21" s="50"/>
      <c r="AS21" s="50"/>
      <c r="AT21" s="63"/>
      <c r="AU21" s="12"/>
    </row>
    <row r="22" spans="1:47" s="3" customFormat="1" ht="12.75">
      <c r="A22" s="1247"/>
      <c r="B22" s="602"/>
      <c r="C22" s="381"/>
      <c r="D22" s="126"/>
      <c r="E22" s="126"/>
      <c r="F22" s="31"/>
      <c r="G22" s="10"/>
      <c r="H22" s="11"/>
      <c r="I22" s="6"/>
      <c r="J22" s="53"/>
      <c r="K22" s="126"/>
      <c r="L22" s="126"/>
      <c r="M22" s="31"/>
      <c r="N22" s="10"/>
      <c r="O22" s="11"/>
      <c r="P22" s="6"/>
      <c r="Q22" s="53"/>
      <c r="R22" s="126"/>
      <c r="S22" s="126"/>
      <c r="T22" s="31"/>
      <c r="U22" s="10"/>
      <c r="V22" s="6"/>
      <c r="W22" s="11"/>
      <c r="X22" s="50"/>
      <c r="Y22" s="126"/>
      <c r="Z22" s="31"/>
      <c r="AA22" s="10"/>
      <c r="AB22" s="11"/>
      <c r="AC22" s="11"/>
      <c r="AD22" s="53"/>
      <c r="AE22" s="126"/>
      <c r="AF22" s="255"/>
      <c r="AG22" s="13"/>
      <c r="AH22" s="13"/>
      <c r="AI22" s="11"/>
      <c r="AJ22" s="74"/>
      <c r="AK22" s="126"/>
      <c r="AL22" s="118"/>
      <c r="AM22" s="394"/>
      <c r="AN22" s="11"/>
      <c r="AO22" s="11"/>
      <c r="AP22" s="6"/>
      <c r="AQ22" s="67"/>
      <c r="AR22" s="50"/>
      <c r="AS22" s="50"/>
      <c r="AT22" s="63"/>
      <c r="AU22" s="12"/>
    </row>
    <row r="23" spans="1:47" s="18" customFormat="1" ht="12.75">
      <c r="A23" s="1247"/>
      <c r="B23" s="944"/>
      <c r="C23" s="867"/>
      <c r="D23" s="127"/>
      <c r="E23" s="127"/>
      <c r="F23" s="384"/>
      <c r="G23" s="17"/>
      <c r="H23" s="19"/>
      <c r="J23" s="56"/>
      <c r="K23" s="127"/>
      <c r="L23" s="127"/>
      <c r="M23" s="384"/>
      <c r="N23" s="17"/>
      <c r="O23" s="19"/>
      <c r="Q23" s="56"/>
      <c r="R23" s="127"/>
      <c r="S23" s="127"/>
      <c r="T23" s="384"/>
      <c r="U23" s="17"/>
      <c r="W23" s="19"/>
      <c r="X23" s="51"/>
      <c r="Y23" s="127"/>
      <c r="Z23" s="384"/>
      <c r="AA23" s="17"/>
      <c r="AB23" s="19"/>
      <c r="AC23" s="19"/>
      <c r="AD23" s="56"/>
      <c r="AE23" s="127"/>
      <c r="AF23" s="597"/>
      <c r="AG23" s="21"/>
      <c r="AH23" s="21"/>
      <c r="AI23" s="19"/>
      <c r="AJ23" s="199"/>
      <c r="AK23" s="127"/>
      <c r="AL23" s="384"/>
      <c r="AM23" s="865"/>
      <c r="AN23" s="19"/>
      <c r="AO23" s="19"/>
      <c r="AQ23" s="93"/>
      <c r="AR23" s="51"/>
      <c r="AS23" s="51"/>
      <c r="AT23" s="64"/>
      <c r="AU23" s="20"/>
    </row>
    <row r="24" spans="1:47" s="3" customFormat="1" ht="12.75">
      <c r="A24" s="1247"/>
      <c r="B24" s="603">
        <v>4</v>
      </c>
      <c r="C24" s="381" t="s">
        <v>109</v>
      </c>
      <c r="D24" s="126"/>
      <c r="E24" s="126"/>
      <c r="F24" s="31"/>
      <c r="G24" s="10"/>
      <c r="H24" s="11"/>
      <c r="I24" s="6"/>
      <c r="J24" s="53"/>
      <c r="K24" s="126" t="s">
        <v>109</v>
      </c>
      <c r="L24" s="126"/>
      <c r="M24" s="117" t="s">
        <v>433</v>
      </c>
      <c r="N24" s="10"/>
      <c r="O24" s="11"/>
      <c r="P24" s="6"/>
      <c r="Q24" s="53"/>
      <c r="R24" s="126"/>
      <c r="S24" s="126"/>
      <c r="T24" s="31"/>
      <c r="U24" s="10"/>
      <c r="V24" s="6"/>
      <c r="W24" s="11"/>
      <c r="X24" s="50"/>
      <c r="Y24" s="126"/>
      <c r="Z24" s="31"/>
      <c r="AA24" s="10"/>
      <c r="AB24" s="11"/>
      <c r="AC24" s="11"/>
      <c r="AD24" s="53"/>
      <c r="AE24" s="126"/>
      <c r="AF24" s="255"/>
      <c r="AG24" s="13"/>
      <c r="AH24" s="13"/>
      <c r="AI24" s="11"/>
      <c r="AJ24" s="74"/>
      <c r="AK24" s="126"/>
      <c r="AL24" s="118"/>
      <c r="AM24" s="394"/>
      <c r="AN24" s="11"/>
      <c r="AO24" s="11"/>
      <c r="AP24" s="6"/>
      <c r="AQ24" s="67"/>
      <c r="AR24" s="50"/>
      <c r="AS24" s="50"/>
      <c r="AT24" s="63"/>
      <c r="AU24" s="12"/>
    </row>
    <row r="25" spans="1:47" s="3" customFormat="1" ht="12.75">
      <c r="A25" s="1247"/>
      <c r="B25" s="602"/>
      <c r="C25" s="381"/>
      <c r="D25" s="126"/>
      <c r="E25" s="126"/>
      <c r="F25" s="31"/>
      <c r="G25" s="10"/>
      <c r="H25" s="11"/>
      <c r="I25" s="6"/>
      <c r="J25" s="53"/>
      <c r="K25" s="126"/>
      <c r="L25" s="126"/>
      <c r="M25" s="31"/>
      <c r="N25" s="10"/>
      <c r="O25" s="11"/>
      <c r="P25" s="6"/>
      <c r="Q25" s="53"/>
      <c r="R25" s="126"/>
      <c r="S25" s="126"/>
      <c r="T25" s="31"/>
      <c r="U25" s="10"/>
      <c r="V25" s="6"/>
      <c r="W25" s="11"/>
      <c r="X25" s="50"/>
      <c r="Y25" s="126"/>
      <c r="Z25" s="31"/>
      <c r="AA25" s="10"/>
      <c r="AB25" s="11"/>
      <c r="AC25" s="11"/>
      <c r="AD25" s="53"/>
      <c r="AE25" s="126"/>
      <c r="AF25" s="255"/>
      <c r="AG25" s="13"/>
      <c r="AH25" s="13"/>
      <c r="AI25" s="11"/>
      <c r="AJ25" s="74"/>
      <c r="AK25" s="126"/>
      <c r="AL25" s="118"/>
      <c r="AM25" s="394"/>
      <c r="AN25" s="11"/>
      <c r="AO25" s="11"/>
      <c r="AP25" s="6"/>
      <c r="AQ25" s="67"/>
      <c r="AR25" s="50"/>
      <c r="AS25" s="50"/>
      <c r="AT25" s="63"/>
      <c r="AU25" s="12"/>
    </row>
    <row r="26" spans="1:47" s="18" customFormat="1" ht="12.75">
      <c r="A26" s="1247"/>
      <c r="B26" s="944"/>
      <c r="C26" s="867"/>
      <c r="D26" s="127"/>
      <c r="E26" s="127"/>
      <c r="F26" s="384"/>
      <c r="G26" s="17"/>
      <c r="H26" s="19"/>
      <c r="J26" s="56"/>
      <c r="K26" s="127"/>
      <c r="L26" s="127"/>
      <c r="M26" s="384"/>
      <c r="N26" s="17"/>
      <c r="O26" s="19"/>
      <c r="Q26" s="56"/>
      <c r="R26" s="127"/>
      <c r="S26" s="127"/>
      <c r="T26" s="384"/>
      <c r="U26" s="17"/>
      <c r="W26" s="19"/>
      <c r="X26" s="51"/>
      <c r="Y26" s="127"/>
      <c r="Z26" s="384"/>
      <c r="AA26" s="17"/>
      <c r="AB26" s="19"/>
      <c r="AC26" s="19"/>
      <c r="AD26" s="56"/>
      <c r="AE26" s="127"/>
      <c r="AF26" s="597"/>
      <c r="AG26" s="21"/>
      <c r="AH26" s="21"/>
      <c r="AI26" s="19"/>
      <c r="AJ26" s="199"/>
      <c r="AK26" s="127"/>
      <c r="AL26" s="384"/>
      <c r="AM26" s="865"/>
      <c r="AN26" s="19"/>
      <c r="AO26" s="19"/>
      <c r="AQ26" s="93"/>
      <c r="AR26" s="215"/>
      <c r="AS26" s="51"/>
      <c r="AT26" s="51"/>
      <c r="AU26" s="20"/>
    </row>
    <row r="27" spans="1:47" s="3" customFormat="1" ht="12.75">
      <c r="A27" s="1247"/>
      <c r="B27" s="603">
        <v>5</v>
      </c>
      <c r="C27" s="381" t="s">
        <v>112</v>
      </c>
      <c r="D27" s="126" t="s">
        <v>112</v>
      </c>
      <c r="E27" s="126"/>
      <c r="F27" s="31" t="s">
        <v>124</v>
      </c>
      <c r="G27" s="10"/>
      <c r="H27" s="11"/>
      <c r="I27" s="6"/>
      <c r="J27" s="53"/>
      <c r="K27" s="126"/>
      <c r="L27" s="126"/>
      <c r="M27" s="31"/>
      <c r="N27" s="10"/>
      <c r="O27" s="11"/>
      <c r="P27" s="6"/>
      <c r="Q27" s="53"/>
      <c r="R27" s="126"/>
      <c r="S27" s="126"/>
      <c r="T27" s="31"/>
      <c r="U27" s="10"/>
      <c r="V27" s="6"/>
      <c r="W27" s="11"/>
      <c r="X27" s="50"/>
      <c r="Y27" s="126"/>
      <c r="Z27" s="31"/>
      <c r="AA27" s="10"/>
      <c r="AB27" s="11"/>
      <c r="AC27" s="11"/>
      <c r="AD27" s="53"/>
      <c r="AE27" s="126"/>
      <c r="AF27" s="255"/>
      <c r="AG27" s="13"/>
      <c r="AH27" s="13"/>
      <c r="AI27" s="11"/>
      <c r="AJ27" s="74"/>
      <c r="AK27" s="126"/>
      <c r="AL27" s="118"/>
      <c r="AM27" s="394"/>
      <c r="AN27" s="11"/>
      <c r="AO27" s="11"/>
      <c r="AP27" s="6"/>
      <c r="AQ27" s="67"/>
      <c r="AR27" s="50"/>
      <c r="AS27" s="50"/>
      <c r="AT27" s="50"/>
      <c r="AU27" s="12"/>
    </row>
    <row r="28" spans="1:47" s="3" customFormat="1" ht="12.75">
      <c r="A28" s="1247"/>
      <c r="B28" s="602"/>
      <c r="C28" s="381"/>
      <c r="D28" s="126"/>
      <c r="E28" s="126"/>
      <c r="F28" s="31"/>
      <c r="G28" s="10"/>
      <c r="H28" s="11"/>
      <c r="I28" s="6"/>
      <c r="J28" s="53"/>
      <c r="K28" s="126"/>
      <c r="L28" s="126"/>
      <c r="M28" s="31"/>
      <c r="N28" s="10"/>
      <c r="O28" s="11"/>
      <c r="P28" s="6"/>
      <c r="Q28" s="53"/>
      <c r="R28" s="126"/>
      <c r="S28" s="126"/>
      <c r="T28" s="31"/>
      <c r="U28" s="10"/>
      <c r="V28" s="6"/>
      <c r="W28" s="11"/>
      <c r="X28" s="50"/>
      <c r="Y28" s="126"/>
      <c r="Z28" s="31"/>
      <c r="AA28" s="10"/>
      <c r="AB28" s="11"/>
      <c r="AC28" s="11"/>
      <c r="AD28" s="53"/>
      <c r="AE28" s="126"/>
      <c r="AF28" s="255"/>
      <c r="AG28" s="13"/>
      <c r="AH28" s="13"/>
      <c r="AI28" s="11"/>
      <c r="AJ28" s="74"/>
      <c r="AK28" s="126"/>
      <c r="AL28" s="118"/>
      <c r="AM28" s="394"/>
      <c r="AN28" s="11"/>
      <c r="AO28" s="11"/>
      <c r="AP28" s="6"/>
      <c r="AQ28" s="67"/>
      <c r="AR28" s="50"/>
      <c r="AS28" s="176"/>
      <c r="AT28" s="63"/>
      <c r="AU28" s="182"/>
    </row>
    <row r="29" spans="1:47" s="18" customFormat="1" ht="12.75">
      <c r="A29" s="1247"/>
      <c r="B29" s="944"/>
      <c r="C29" s="867"/>
      <c r="D29" s="127"/>
      <c r="E29" s="127"/>
      <c r="F29" s="384"/>
      <c r="G29" s="17"/>
      <c r="H29" s="19"/>
      <c r="J29" s="56"/>
      <c r="K29" s="127"/>
      <c r="L29" s="127"/>
      <c r="M29" s="384"/>
      <c r="N29" s="17"/>
      <c r="O29" s="19"/>
      <c r="Q29" s="56"/>
      <c r="R29" s="127"/>
      <c r="S29" s="127"/>
      <c r="T29" s="384"/>
      <c r="U29" s="17"/>
      <c r="W29" s="19"/>
      <c r="X29" s="51"/>
      <c r="Y29" s="127"/>
      <c r="Z29" s="384"/>
      <c r="AA29" s="17"/>
      <c r="AB29" s="19"/>
      <c r="AC29" s="19"/>
      <c r="AD29" s="56"/>
      <c r="AE29" s="127"/>
      <c r="AF29" s="597"/>
      <c r="AG29" s="21"/>
      <c r="AH29" s="21"/>
      <c r="AI29" s="19"/>
      <c r="AJ29" s="199"/>
      <c r="AK29" s="127"/>
      <c r="AL29" s="384"/>
      <c r="AM29" s="865"/>
      <c r="AN29" s="19"/>
      <c r="AO29" s="19"/>
      <c r="AQ29" s="93"/>
      <c r="AR29" s="51"/>
      <c r="AS29" s="51"/>
      <c r="AT29" s="64"/>
      <c r="AU29" s="20"/>
    </row>
    <row r="30" spans="1:47" s="3" customFormat="1" ht="12.75">
      <c r="A30" s="1247"/>
      <c r="B30" s="603">
        <v>6</v>
      </c>
      <c r="C30" s="381" t="s">
        <v>115</v>
      </c>
      <c r="D30" s="126"/>
      <c r="E30" s="126"/>
      <c r="F30" s="31"/>
      <c r="G30" s="10"/>
      <c r="H30" s="11"/>
      <c r="I30" s="6"/>
      <c r="J30" s="53"/>
      <c r="K30" s="126"/>
      <c r="L30" s="126"/>
      <c r="M30" s="31"/>
      <c r="N30" s="10"/>
      <c r="O30" s="11"/>
      <c r="P30" s="6"/>
      <c r="Q30" s="53"/>
      <c r="R30" s="126" t="s">
        <v>115</v>
      </c>
      <c r="S30" s="126"/>
      <c r="T30" s="31" t="s">
        <v>372</v>
      </c>
      <c r="U30" s="10"/>
      <c r="V30" s="6"/>
      <c r="W30" s="11"/>
      <c r="X30" s="50"/>
      <c r="Y30" s="126"/>
      <c r="Z30" s="31"/>
      <c r="AA30" s="10"/>
      <c r="AB30" s="11"/>
      <c r="AC30" s="11"/>
      <c r="AD30" s="53"/>
      <c r="AE30" s="126"/>
      <c r="AF30" s="255"/>
      <c r="AG30" s="13"/>
      <c r="AH30" s="13"/>
      <c r="AI30" s="11"/>
      <c r="AJ30" s="74"/>
      <c r="AK30" s="126"/>
      <c r="AL30" s="118"/>
      <c r="AM30" s="394"/>
      <c r="AN30" s="11"/>
      <c r="AO30" s="11"/>
      <c r="AP30" s="6"/>
      <c r="AQ30" s="67"/>
      <c r="AR30" s="50"/>
      <c r="AS30" s="50"/>
      <c r="AT30" s="63"/>
      <c r="AU30" s="12"/>
    </row>
    <row r="31" spans="1:47" s="3" customFormat="1" ht="12.75">
      <c r="A31" s="1247"/>
      <c r="B31" s="602"/>
      <c r="C31" s="381"/>
      <c r="D31" s="126"/>
      <c r="E31" s="126"/>
      <c r="F31" s="31"/>
      <c r="G31" s="10"/>
      <c r="H31" s="11"/>
      <c r="I31" s="6"/>
      <c r="J31" s="53"/>
      <c r="K31" s="126"/>
      <c r="L31" s="126"/>
      <c r="M31" s="31"/>
      <c r="N31" s="10"/>
      <c r="O31" s="11"/>
      <c r="P31" s="6"/>
      <c r="Q31" s="53"/>
      <c r="R31" s="126"/>
      <c r="S31" s="126"/>
      <c r="T31" s="31"/>
      <c r="U31" s="10"/>
      <c r="V31" s="6"/>
      <c r="W31" s="11"/>
      <c r="X31" s="50"/>
      <c r="Y31" s="126"/>
      <c r="Z31" s="31"/>
      <c r="AA31" s="10"/>
      <c r="AB31" s="11"/>
      <c r="AC31" s="11"/>
      <c r="AD31" s="53"/>
      <c r="AE31" s="126"/>
      <c r="AF31" s="255"/>
      <c r="AG31" s="13"/>
      <c r="AH31" s="13"/>
      <c r="AI31" s="11"/>
      <c r="AJ31" s="74"/>
      <c r="AK31" s="126"/>
      <c r="AL31" s="118"/>
      <c r="AM31" s="394"/>
      <c r="AN31" s="11"/>
      <c r="AO31" s="11"/>
      <c r="AP31" s="6"/>
      <c r="AQ31" s="67"/>
      <c r="AR31" s="50"/>
      <c r="AS31" s="50"/>
      <c r="AT31" s="63"/>
      <c r="AU31" s="12"/>
    </row>
    <row r="32" spans="1:47" s="18" customFormat="1" ht="12.75">
      <c r="A32" s="1247"/>
      <c r="B32" s="944"/>
      <c r="C32" s="867"/>
      <c r="D32" s="127"/>
      <c r="E32" s="127"/>
      <c r="F32" s="384"/>
      <c r="G32" s="17"/>
      <c r="H32" s="19"/>
      <c r="J32" s="56"/>
      <c r="K32" s="127"/>
      <c r="L32" s="127"/>
      <c r="M32" s="384"/>
      <c r="N32" s="17"/>
      <c r="O32" s="19"/>
      <c r="Q32" s="56"/>
      <c r="R32" s="127"/>
      <c r="S32" s="127"/>
      <c r="T32" s="384"/>
      <c r="U32" s="17"/>
      <c r="W32" s="19"/>
      <c r="X32" s="51"/>
      <c r="Y32" s="127"/>
      <c r="Z32" s="384"/>
      <c r="AA32" s="17"/>
      <c r="AB32" s="19"/>
      <c r="AC32" s="19"/>
      <c r="AD32" s="56"/>
      <c r="AE32" s="127"/>
      <c r="AF32" s="597"/>
      <c r="AG32" s="21"/>
      <c r="AH32" s="21"/>
      <c r="AI32" s="19"/>
      <c r="AJ32" s="199"/>
      <c r="AK32" s="127"/>
      <c r="AL32" s="384"/>
      <c r="AM32" s="865"/>
      <c r="AN32" s="19"/>
      <c r="AO32" s="19"/>
      <c r="AQ32" s="93"/>
      <c r="AR32" s="51"/>
      <c r="AS32" s="51"/>
      <c r="AT32" s="64"/>
      <c r="AU32" s="20"/>
    </row>
    <row r="33" spans="1:47" s="3" customFormat="1" ht="12.75">
      <c r="A33" s="1247"/>
      <c r="B33" s="602">
        <v>7</v>
      </c>
      <c r="C33" s="381" t="s">
        <v>117</v>
      </c>
      <c r="D33" s="126"/>
      <c r="E33" s="126"/>
      <c r="F33" s="31"/>
      <c r="G33" s="10"/>
      <c r="H33" s="11"/>
      <c r="I33" s="6"/>
      <c r="J33" s="53"/>
      <c r="K33" s="126"/>
      <c r="L33" s="126"/>
      <c r="M33" s="31"/>
      <c r="N33" s="10"/>
      <c r="O33" s="11"/>
      <c r="P33" s="6"/>
      <c r="Q33" s="53"/>
      <c r="R33" s="126"/>
      <c r="S33" s="126"/>
      <c r="T33" s="31"/>
      <c r="U33" s="10"/>
      <c r="V33" s="6"/>
      <c r="W33" s="11"/>
      <c r="X33" s="50"/>
      <c r="Y33" s="126" t="s">
        <v>117</v>
      </c>
      <c r="Z33" s="31" t="s">
        <v>479</v>
      </c>
      <c r="AA33" s="712" t="s">
        <v>135</v>
      </c>
      <c r="AB33" s="707"/>
      <c r="AC33" s="707"/>
      <c r="AD33" s="708"/>
      <c r="AE33" s="126"/>
      <c r="AF33" s="255"/>
      <c r="AG33" s="13"/>
      <c r="AH33" s="13"/>
      <c r="AI33" s="11"/>
      <c r="AJ33" s="74"/>
      <c r="AK33" s="126"/>
      <c r="AL33" s="118"/>
      <c r="AM33" s="394"/>
      <c r="AN33" s="11"/>
      <c r="AO33" s="11"/>
      <c r="AP33" s="62"/>
      <c r="AQ33" s="67"/>
      <c r="AR33" s="50"/>
      <c r="AS33" s="50"/>
      <c r="AT33" s="63"/>
      <c r="AU33" s="12"/>
    </row>
    <row r="34" spans="1:47" s="3" customFormat="1" ht="12.75">
      <c r="A34" s="1247"/>
      <c r="B34" s="602"/>
      <c r="C34" s="381"/>
      <c r="D34" s="126"/>
      <c r="E34" s="126"/>
      <c r="F34" s="31"/>
      <c r="G34" s="10"/>
      <c r="H34" s="11"/>
      <c r="I34" s="6"/>
      <c r="J34" s="53"/>
      <c r="K34" s="126"/>
      <c r="L34" s="126"/>
      <c r="M34" s="31"/>
      <c r="N34" s="10"/>
      <c r="O34" s="11"/>
      <c r="P34" s="6"/>
      <c r="Q34" s="53"/>
      <c r="R34" s="126"/>
      <c r="S34" s="126"/>
      <c r="T34" s="31"/>
      <c r="U34" s="10"/>
      <c r="V34" s="6"/>
      <c r="W34" s="11"/>
      <c r="X34" s="50"/>
      <c r="Y34" s="126"/>
      <c r="Z34" s="31"/>
      <c r="AA34" s="712" t="s">
        <v>210</v>
      </c>
      <c r="AB34" s="1737" t="s">
        <v>386</v>
      </c>
      <c r="AC34" s="707">
        <v>14</v>
      </c>
      <c r="AD34" s="708">
        <v>200</v>
      </c>
      <c r="AE34" s="126"/>
      <c r="AF34" s="255"/>
      <c r="AG34" s="13"/>
      <c r="AH34" s="13"/>
      <c r="AI34" s="11"/>
      <c r="AJ34" s="74"/>
      <c r="AK34" s="126"/>
      <c r="AL34" s="118"/>
      <c r="AM34" s="394"/>
      <c r="AN34" s="11"/>
      <c r="AO34" s="11"/>
      <c r="AP34" s="6"/>
      <c r="AQ34" s="67"/>
      <c r="AR34" s="50"/>
      <c r="AS34" s="50"/>
      <c r="AT34" s="63"/>
      <c r="AU34" s="12"/>
    </row>
    <row r="35" spans="1:47" s="18" customFormat="1" ht="12.75">
      <c r="A35" s="1247"/>
      <c r="B35" s="944"/>
      <c r="C35" s="867"/>
      <c r="D35" s="127"/>
      <c r="E35" s="127"/>
      <c r="F35" s="384"/>
      <c r="G35" s="17"/>
      <c r="H35" s="19"/>
      <c r="J35" s="56"/>
      <c r="K35" s="127"/>
      <c r="L35" s="127"/>
      <c r="M35" s="384"/>
      <c r="N35" s="17"/>
      <c r="O35" s="19"/>
      <c r="Q35" s="56"/>
      <c r="R35" s="127"/>
      <c r="S35" s="127"/>
      <c r="T35" s="384"/>
      <c r="U35" s="17"/>
      <c r="W35" s="19"/>
      <c r="X35" s="51"/>
      <c r="Y35" s="127"/>
      <c r="Z35" s="384"/>
      <c r="AA35" s="17"/>
      <c r="AB35" s="19"/>
      <c r="AC35" s="19"/>
      <c r="AD35" s="56"/>
      <c r="AE35" s="127"/>
      <c r="AF35" s="597"/>
      <c r="AG35" s="21"/>
      <c r="AH35" s="21"/>
      <c r="AI35" s="19"/>
      <c r="AJ35" s="199"/>
      <c r="AK35" s="127"/>
      <c r="AL35" s="384"/>
      <c r="AM35" s="865"/>
      <c r="AN35" s="19"/>
      <c r="AO35" s="19"/>
      <c r="AQ35" s="93"/>
      <c r="AR35" s="51"/>
      <c r="AS35" s="51"/>
      <c r="AT35" s="64"/>
      <c r="AU35" s="20"/>
    </row>
    <row r="36" spans="1:47" s="3" customFormat="1" ht="12.75">
      <c r="A36" s="1247"/>
      <c r="B36" s="602">
        <v>8</v>
      </c>
      <c r="C36" s="381" t="s">
        <v>119</v>
      </c>
      <c r="D36" s="292"/>
      <c r="E36" s="292"/>
      <c r="F36" s="117"/>
      <c r="G36" s="616"/>
      <c r="H36" s="617"/>
      <c r="I36" s="618"/>
      <c r="J36" s="619"/>
      <c r="K36" s="126" t="s">
        <v>119</v>
      </c>
      <c r="L36" s="126"/>
      <c r="M36" s="31" t="s">
        <v>433</v>
      </c>
      <c r="N36" s="612"/>
      <c r="O36" s="613"/>
      <c r="P36" s="614"/>
      <c r="Q36" s="615"/>
      <c r="R36" s="126" t="s">
        <v>119</v>
      </c>
      <c r="S36" s="126"/>
      <c r="T36" s="31" t="s">
        <v>295</v>
      </c>
      <c r="U36" s="10"/>
      <c r="V36" s="6"/>
      <c r="W36" s="11"/>
      <c r="X36" s="50"/>
      <c r="Y36" s="126"/>
      <c r="Z36" s="31"/>
      <c r="AA36" s="10"/>
      <c r="AB36" s="11"/>
      <c r="AC36" s="11"/>
      <c r="AD36" s="53"/>
      <c r="AE36" s="126"/>
      <c r="AF36" s="255"/>
      <c r="AG36" s="13"/>
      <c r="AH36" s="13"/>
      <c r="AI36" s="11"/>
      <c r="AJ36" s="74"/>
      <c r="AK36" s="126" t="s">
        <v>119</v>
      </c>
      <c r="AL36" s="599" t="s">
        <v>219</v>
      </c>
      <c r="AM36" s="394" t="s">
        <v>221</v>
      </c>
      <c r="AN36" s="11" t="s">
        <v>120</v>
      </c>
      <c r="AO36" s="11">
        <v>16</v>
      </c>
      <c r="AP36" s="6" t="s">
        <v>81</v>
      </c>
      <c r="AQ36" s="67"/>
      <c r="AR36" s="50"/>
      <c r="AS36" s="50"/>
      <c r="AT36" s="63"/>
      <c r="AU36" s="12"/>
    </row>
    <row r="37" spans="1:47" s="3" customFormat="1" ht="12.75">
      <c r="A37" s="1247"/>
      <c r="B37" s="602"/>
      <c r="C37" s="381"/>
      <c r="D37" s="126"/>
      <c r="E37" s="126"/>
      <c r="F37" s="31"/>
      <c r="G37" s="10"/>
      <c r="H37" s="11"/>
      <c r="I37" s="6"/>
      <c r="J37" s="53"/>
      <c r="K37" s="126"/>
      <c r="L37" s="126"/>
      <c r="M37" s="31"/>
      <c r="N37" s="645"/>
      <c r="O37" s="613"/>
      <c r="P37" s="614"/>
      <c r="Q37" s="615"/>
      <c r="R37" s="126"/>
      <c r="S37" s="126"/>
      <c r="T37" s="31"/>
      <c r="U37" s="10"/>
      <c r="V37" s="6"/>
      <c r="W37" s="11"/>
      <c r="X37" s="50"/>
      <c r="Y37" s="126"/>
      <c r="Z37" s="31"/>
      <c r="AA37" s="10"/>
      <c r="AB37" s="11"/>
      <c r="AC37" s="11"/>
      <c r="AD37" s="53"/>
      <c r="AE37" s="126"/>
      <c r="AF37" s="255"/>
      <c r="AG37" s="13"/>
      <c r="AH37" s="13"/>
      <c r="AI37" s="11"/>
      <c r="AJ37" s="74"/>
      <c r="AK37" s="126" t="s">
        <v>119</v>
      </c>
      <c r="AL37" s="1764" t="s">
        <v>125</v>
      </c>
      <c r="AM37" s="1863" t="s">
        <v>217</v>
      </c>
      <c r="AN37" s="1769" t="s">
        <v>110</v>
      </c>
      <c r="AO37" s="1769">
        <v>19</v>
      </c>
      <c r="AP37" s="1770" t="s">
        <v>315</v>
      </c>
      <c r="AQ37" s="67"/>
      <c r="AR37" s="50"/>
      <c r="AS37" s="50"/>
      <c r="AT37" s="63"/>
      <c r="AU37" s="12"/>
    </row>
    <row r="38" spans="1:47" s="18" customFormat="1" ht="12.75">
      <c r="A38" s="1247"/>
      <c r="B38" s="944"/>
      <c r="C38" s="867"/>
      <c r="D38" s="127"/>
      <c r="E38" s="127"/>
      <c r="F38" s="384"/>
      <c r="G38" s="17"/>
      <c r="H38" s="19"/>
      <c r="J38" s="56"/>
      <c r="K38" s="127"/>
      <c r="L38" s="127"/>
      <c r="M38" s="745"/>
      <c r="N38" s="17"/>
      <c r="O38" s="19"/>
      <c r="Q38" s="56"/>
      <c r="R38" s="127"/>
      <c r="S38" s="127"/>
      <c r="T38" s="597"/>
      <c r="U38" s="17"/>
      <c r="W38" s="19"/>
      <c r="X38" s="51"/>
      <c r="Y38" s="127"/>
      <c r="Z38" s="384"/>
      <c r="AA38" s="17"/>
      <c r="AB38" s="19"/>
      <c r="AC38" s="19"/>
      <c r="AD38" s="56"/>
      <c r="AE38" s="127"/>
      <c r="AF38" s="597"/>
      <c r="AG38" s="21"/>
      <c r="AH38" s="21"/>
      <c r="AI38" s="19"/>
      <c r="AJ38" s="199"/>
      <c r="AK38" s="216"/>
      <c r="AL38" s="1771"/>
      <c r="AM38" s="1772"/>
      <c r="AN38" s="1773"/>
      <c r="AO38" s="1773"/>
      <c r="AP38" s="1774"/>
      <c r="AQ38" s="211"/>
      <c r="AR38" s="167"/>
      <c r="AS38" s="167"/>
      <c r="AT38" s="89"/>
      <c r="AU38" s="178"/>
    </row>
    <row r="39" spans="1:47" s="3" customFormat="1" ht="12.75">
      <c r="A39" s="1253" t="s">
        <v>145</v>
      </c>
      <c r="B39" s="602">
        <v>9</v>
      </c>
      <c r="C39" s="381" t="s">
        <v>123</v>
      </c>
      <c r="D39" s="126" t="s">
        <v>123</v>
      </c>
      <c r="E39" s="126"/>
      <c r="F39" s="31" t="s">
        <v>124</v>
      </c>
      <c r="G39" s="10"/>
      <c r="H39" s="95"/>
      <c r="I39" s="96"/>
      <c r="J39" s="97"/>
      <c r="K39" s="126"/>
      <c r="L39" s="126"/>
      <c r="M39" s="31"/>
      <c r="N39" s="10"/>
      <c r="O39" s="11"/>
      <c r="P39" s="6"/>
      <c r="Q39" s="53"/>
      <c r="R39" s="126"/>
      <c r="S39" s="126"/>
      <c r="T39" s="31"/>
      <c r="U39" s="10"/>
      <c r="V39" s="6"/>
      <c r="W39" s="11"/>
      <c r="X39" s="50"/>
      <c r="Y39" s="126"/>
      <c r="Z39" s="31"/>
      <c r="AA39" s="10"/>
      <c r="AB39" s="11"/>
      <c r="AC39" s="11"/>
      <c r="AD39" s="53"/>
      <c r="AE39" s="126"/>
      <c r="AF39" s="255"/>
      <c r="AG39" s="13"/>
      <c r="AH39" s="13"/>
      <c r="AI39" s="11"/>
      <c r="AJ39" s="74"/>
      <c r="AK39" s="126"/>
      <c r="AL39" s="599"/>
      <c r="AM39" s="15"/>
      <c r="AN39" s="11"/>
      <c r="AO39" s="11"/>
      <c r="AP39" s="62"/>
      <c r="AQ39" s="209"/>
      <c r="AR39" s="54"/>
      <c r="AS39" s="54"/>
      <c r="AT39" s="65"/>
      <c r="AU39" s="172"/>
    </row>
    <row r="40" spans="1:47" s="3" customFormat="1" ht="12.75">
      <c r="A40" s="1247"/>
      <c r="B40" s="602"/>
      <c r="C40" s="381"/>
      <c r="D40" s="126"/>
      <c r="E40" s="126"/>
      <c r="F40" s="31"/>
      <c r="G40" s="10"/>
      <c r="H40" s="11"/>
      <c r="I40" s="6"/>
      <c r="J40" s="53"/>
      <c r="K40" s="126"/>
      <c r="L40" s="126"/>
      <c r="M40" s="31"/>
      <c r="N40" s="10"/>
      <c r="O40" s="11"/>
      <c r="P40" s="6"/>
      <c r="Q40" s="53"/>
      <c r="R40" s="126"/>
      <c r="S40" s="126"/>
      <c r="T40" s="31"/>
      <c r="U40" s="10"/>
      <c r="V40" s="6"/>
      <c r="W40" s="11"/>
      <c r="X40" s="50"/>
      <c r="Y40" s="126"/>
      <c r="Z40" s="31"/>
      <c r="AA40" s="10"/>
      <c r="AB40" s="11"/>
      <c r="AC40" s="11"/>
      <c r="AD40" s="53"/>
      <c r="AE40" s="126"/>
      <c r="AF40" s="255"/>
      <c r="AG40" s="13"/>
      <c r="AH40" s="13"/>
      <c r="AI40" s="11"/>
      <c r="AJ40" s="74"/>
      <c r="AK40" s="126"/>
      <c r="AL40" s="118"/>
      <c r="AM40" s="10"/>
      <c r="AN40" s="11"/>
      <c r="AO40" s="11"/>
      <c r="AP40" s="54"/>
      <c r="AQ40" s="209"/>
      <c r="AR40" s="54"/>
      <c r="AS40" s="54"/>
      <c r="AT40" s="65"/>
      <c r="AU40" s="172"/>
    </row>
    <row r="41" spans="1:47" s="3" customFormat="1" ht="13.5" thickBot="1">
      <c r="A41" s="1247"/>
      <c r="B41" s="945"/>
      <c r="C41" s="908"/>
      <c r="D41" s="128"/>
      <c r="E41" s="128"/>
      <c r="F41" s="385"/>
      <c r="G41" s="78"/>
      <c r="H41" s="79"/>
      <c r="I41" s="77"/>
      <c r="J41" s="76"/>
      <c r="K41" s="128"/>
      <c r="L41" s="128"/>
      <c r="M41" s="385"/>
      <c r="N41" s="78"/>
      <c r="O41" s="79"/>
      <c r="P41" s="77"/>
      <c r="Q41" s="76"/>
      <c r="R41" s="128"/>
      <c r="S41" s="128"/>
      <c r="T41" s="385"/>
      <c r="U41" s="78"/>
      <c r="V41" s="77"/>
      <c r="W41" s="79"/>
      <c r="X41" s="80"/>
      <c r="Y41" s="128"/>
      <c r="Z41" s="385"/>
      <c r="AA41" s="78"/>
      <c r="AB41" s="79"/>
      <c r="AC41" s="79"/>
      <c r="AD41" s="76"/>
      <c r="AE41" s="128"/>
      <c r="AF41" s="598"/>
      <c r="AG41" s="81"/>
      <c r="AH41" s="81"/>
      <c r="AI41" s="79"/>
      <c r="AJ41" s="200"/>
      <c r="AK41" s="128"/>
      <c r="AL41" s="385"/>
      <c r="AM41" s="78"/>
      <c r="AN41" s="79"/>
      <c r="AO41" s="79"/>
      <c r="AP41" s="77"/>
      <c r="AQ41" s="210"/>
      <c r="AR41" s="168"/>
      <c r="AS41" s="80"/>
      <c r="AT41" s="83"/>
      <c r="AU41" s="84"/>
    </row>
    <row r="42" spans="1:47" s="3" customFormat="1" ht="13.5" thickTop="1">
      <c r="A42" s="1247"/>
      <c r="B42" s="602">
        <v>10</v>
      </c>
      <c r="C42" s="381" t="s">
        <v>126</v>
      </c>
      <c r="D42" s="126"/>
      <c r="E42" s="126"/>
      <c r="F42" s="31"/>
      <c r="G42" s="10"/>
      <c r="H42" s="11"/>
      <c r="I42" s="6"/>
      <c r="J42" s="53"/>
      <c r="K42" s="126"/>
      <c r="L42" s="126"/>
      <c r="M42" s="607"/>
      <c r="N42" s="246"/>
      <c r="O42" s="11"/>
      <c r="P42" s="6"/>
      <c r="Q42" s="53"/>
      <c r="R42" s="126"/>
      <c r="S42" s="126"/>
      <c r="T42" s="31"/>
      <c r="U42" s="10"/>
      <c r="V42" s="6"/>
      <c r="W42" s="11"/>
      <c r="X42" s="50"/>
      <c r="Y42" s="126"/>
      <c r="Z42" s="31"/>
      <c r="AA42" s="10"/>
      <c r="AB42" s="11"/>
      <c r="AC42" s="11"/>
      <c r="AD42" s="53"/>
      <c r="AE42" s="126" t="s">
        <v>126</v>
      </c>
      <c r="AF42" s="255" t="s">
        <v>289</v>
      </c>
      <c r="AG42" s="15"/>
      <c r="AH42" s="13"/>
      <c r="AI42" s="11"/>
      <c r="AJ42" s="74"/>
      <c r="AK42" s="126"/>
      <c r="AL42" s="118"/>
      <c r="AM42" s="10"/>
      <c r="AN42" s="11"/>
      <c r="AO42" s="11"/>
      <c r="AP42" s="6"/>
      <c r="AQ42" s="67"/>
      <c r="AR42" s="50"/>
      <c r="AS42" s="50"/>
      <c r="AT42" s="63"/>
      <c r="AU42" s="12"/>
    </row>
    <row r="43" spans="1:47" s="3" customFormat="1" ht="12.75">
      <c r="A43" s="1248"/>
      <c r="B43" s="602"/>
      <c r="C43" s="381"/>
      <c r="D43" s="126"/>
      <c r="E43" s="126"/>
      <c r="F43" s="31"/>
      <c r="G43" s="10"/>
      <c r="H43" s="11"/>
      <c r="I43" s="6"/>
      <c r="J43" s="53"/>
      <c r="K43" s="126"/>
      <c r="L43" s="126"/>
      <c r="M43" s="255"/>
      <c r="N43" s="10"/>
      <c r="O43" s="11"/>
      <c r="P43" s="6"/>
      <c r="Q43" s="53"/>
      <c r="R43" s="126"/>
      <c r="S43" s="126"/>
      <c r="T43" s="31"/>
      <c r="U43" s="10"/>
      <c r="V43" s="6"/>
      <c r="W43" s="11"/>
      <c r="X43" s="50"/>
      <c r="Y43" s="126"/>
      <c r="Z43" s="31"/>
      <c r="AA43" s="10"/>
      <c r="AB43" s="11"/>
      <c r="AC43" s="11"/>
      <c r="AD43" s="53"/>
      <c r="AE43" s="126"/>
      <c r="AF43" s="255"/>
      <c r="AG43" s="15"/>
      <c r="AH43" s="13"/>
      <c r="AI43" s="11"/>
      <c r="AJ43" s="74"/>
      <c r="AK43" s="126"/>
      <c r="AL43" s="118"/>
      <c r="AM43" s="10"/>
      <c r="AN43" s="11"/>
      <c r="AO43" s="11"/>
      <c r="AP43" s="6"/>
      <c r="AQ43" s="67"/>
      <c r="AR43" s="50"/>
      <c r="AS43" s="50"/>
      <c r="AT43" s="63"/>
      <c r="AU43" s="12"/>
    </row>
    <row r="44" spans="1:47" s="18" customFormat="1" ht="12.75">
      <c r="A44" s="1248"/>
      <c r="B44" s="944"/>
      <c r="C44" s="867"/>
      <c r="D44" s="127"/>
      <c r="E44" s="127"/>
      <c r="F44" s="384"/>
      <c r="G44" s="17"/>
      <c r="H44" s="19"/>
      <c r="J44" s="56"/>
      <c r="K44" s="127"/>
      <c r="L44" s="127"/>
      <c r="M44" s="597"/>
      <c r="N44" s="17"/>
      <c r="O44" s="19"/>
      <c r="Q44" s="56"/>
      <c r="R44" s="127"/>
      <c r="S44" s="127"/>
      <c r="T44" s="384"/>
      <c r="U44" s="17"/>
      <c r="W44" s="19"/>
      <c r="X44" s="51"/>
      <c r="Y44" s="127"/>
      <c r="Z44" s="384"/>
      <c r="AA44" s="17"/>
      <c r="AB44" s="19"/>
      <c r="AC44" s="19"/>
      <c r="AD44" s="56"/>
      <c r="AE44" s="127"/>
      <c r="AF44" s="597"/>
      <c r="AG44" s="21"/>
      <c r="AH44" s="21"/>
      <c r="AI44" s="19"/>
      <c r="AJ44" s="199"/>
      <c r="AK44" s="127"/>
      <c r="AL44" s="384"/>
      <c r="AM44" s="17"/>
      <c r="AN44" s="19"/>
      <c r="AO44" s="19"/>
      <c r="AQ44" s="93"/>
      <c r="AR44" s="51"/>
      <c r="AS44" s="51"/>
      <c r="AT44" s="64"/>
      <c r="AU44" s="20"/>
    </row>
    <row r="45" spans="1:47" s="3" customFormat="1" ht="12.75">
      <c r="A45" s="1247"/>
      <c r="B45" s="602">
        <v>11</v>
      </c>
      <c r="C45" s="381" t="s">
        <v>109</v>
      </c>
      <c r="D45" s="126"/>
      <c r="E45" s="126"/>
      <c r="F45" s="31"/>
      <c r="G45" s="10"/>
      <c r="H45" s="11"/>
      <c r="I45" s="6"/>
      <c r="J45" s="53"/>
      <c r="K45" s="126"/>
      <c r="L45" s="126"/>
      <c r="M45" s="255"/>
      <c r="N45" s="10"/>
      <c r="O45" s="11"/>
      <c r="P45" s="6"/>
      <c r="Q45" s="53"/>
      <c r="R45" s="126" t="s">
        <v>109</v>
      </c>
      <c r="S45" s="126"/>
      <c r="T45" s="31" t="s">
        <v>372</v>
      </c>
      <c r="U45" s="10"/>
      <c r="V45" s="6"/>
      <c r="W45" s="11"/>
      <c r="X45" s="50"/>
      <c r="Y45" s="126"/>
      <c r="Z45" s="31"/>
      <c r="AA45" s="10"/>
      <c r="AB45" s="11"/>
      <c r="AC45" s="11"/>
      <c r="AD45" s="53"/>
      <c r="AE45" s="126"/>
      <c r="AF45" s="255"/>
      <c r="AG45" s="13"/>
      <c r="AH45" s="13"/>
      <c r="AI45" s="11"/>
      <c r="AJ45" s="74"/>
      <c r="AK45" s="126"/>
      <c r="AL45" s="118"/>
      <c r="AM45" s="10"/>
      <c r="AN45" s="11"/>
      <c r="AO45" s="11"/>
      <c r="AP45" s="6"/>
      <c r="AQ45" s="67"/>
      <c r="AR45" s="50"/>
      <c r="AS45" s="50"/>
      <c r="AT45" s="63"/>
      <c r="AU45" s="12"/>
    </row>
    <row r="46" spans="1:47" s="3" customFormat="1" ht="12.75">
      <c r="A46" s="1247"/>
      <c r="B46" s="602"/>
      <c r="C46" s="381"/>
      <c r="D46" s="126"/>
      <c r="E46" s="126"/>
      <c r="F46" s="31"/>
      <c r="G46" s="10"/>
      <c r="H46" s="11"/>
      <c r="I46" s="6"/>
      <c r="J46" s="53"/>
      <c r="K46" s="126"/>
      <c r="L46" s="126"/>
      <c r="M46" s="255"/>
      <c r="N46" s="10"/>
      <c r="O46" s="11"/>
      <c r="P46" s="6"/>
      <c r="Q46" s="53"/>
      <c r="R46" s="126"/>
      <c r="S46" s="126"/>
      <c r="T46" s="31"/>
      <c r="U46" s="10"/>
      <c r="V46" s="6"/>
      <c r="W46" s="11"/>
      <c r="X46" s="50"/>
      <c r="Y46" s="126"/>
      <c r="Z46" s="31"/>
      <c r="AA46" s="10"/>
      <c r="AB46" s="11"/>
      <c r="AC46" s="11"/>
      <c r="AD46" s="53"/>
      <c r="AE46" s="126"/>
      <c r="AF46" s="255"/>
      <c r="AG46" s="13"/>
      <c r="AH46" s="13"/>
      <c r="AI46" s="11"/>
      <c r="AJ46" s="74"/>
      <c r="AK46" s="126"/>
      <c r="AL46" s="118"/>
      <c r="AM46" s="10"/>
      <c r="AN46" s="11"/>
      <c r="AO46" s="11"/>
      <c r="AP46" s="6"/>
      <c r="AQ46" s="67"/>
      <c r="AR46" s="50"/>
      <c r="AS46" s="50"/>
      <c r="AT46" s="63"/>
      <c r="AU46" s="12"/>
    </row>
    <row r="47" spans="1:47" s="18" customFormat="1" ht="12.75">
      <c r="A47" s="1247"/>
      <c r="B47" s="944"/>
      <c r="C47" s="867"/>
      <c r="D47" s="127"/>
      <c r="E47" s="127"/>
      <c r="F47" s="384"/>
      <c r="G47" s="17"/>
      <c r="H47" s="19"/>
      <c r="J47" s="56"/>
      <c r="K47" s="127"/>
      <c r="L47" s="127"/>
      <c r="M47" s="597"/>
      <c r="N47" s="17"/>
      <c r="O47" s="19"/>
      <c r="Q47" s="56"/>
      <c r="R47" s="127"/>
      <c r="S47" s="127"/>
      <c r="T47" s="608"/>
      <c r="U47" s="17"/>
      <c r="W47" s="19"/>
      <c r="X47" s="51"/>
      <c r="Y47" s="127"/>
      <c r="Z47" s="384"/>
      <c r="AA47" s="17"/>
      <c r="AB47" s="19"/>
      <c r="AC47" s="19"/>
      <c r="AD47" s="56"/>
      <c r="AE47" s="127"/>
      <c r="AF47" s="597"/>
      <c r="AG47" s="21"/>
      <c r="AH47" s="21"/>
      <c r="AI47" s="19"/>
      <c r="AJ47" s="199"/>
      <c r="AK47" s="127"/>
      <c r="AL47" s="384"/>
      <c r="AM47" s="17"/>
      <c r="AN47" s="19"/>
      <c r="AO47" s="19"/>
      <c r="AQ47" s="93"/>
      <c r="AR47" s="51"/>
      <c r="AS47" s="51"/>
      <c r="AT47" s="64"/>
      <c r="AU47" s="20"/>
    </row>
    <row r="48" spans="1:49" s="3" customFormat="1" ht="12.75">
      <c r="A48" s="1247"/>
      <c r="B48" s="602">
        <v>12</v>
      </c>
      <c r="C48" s="381" t="s">
        <v>112</v>
      </c>
      <c r="D48" s="837" t="s">
        <v>112</v>
      </c>
      <c r="E48" s="837"/>
      <c r="F48" s="117" t="s">
        <v>465</v>
      </c>
      <c r="G48" s="397"/>
      <c r="H48" s="11"/>
      <c r="I48" s="6"/>
      <c r="J48" s="53"/>
      <c r="K48" s="126"/>
      <c r="L48" s="126"/>
      <c r="M48" s="896"/>
      <c r="N48" s="10"/>
      <c r="O48" s="11"/>
      <c r="P48" s="6"/>
      <c r="Q48" s="53"/>
      <c r="R48" s="126"/>
      <c r="S48" s="126"/>
      <c r="T48" s="31"/>
      <c r="U48" s="10"/>
      <c r="V48" s="6"/>
      <c r="W48" s="11"/>
      <c r="X48" s="50"/>
      <c r="Y48" s="126"/>
      <c r="Z48" s="31"/>
      <c r="AA48" s="10"/>
      <c r="AB48" s="11"/>
      <c r="AC48" s="11"/>
      <c r="AD48" s="53"/>
      <c r="AE48" s="126"/>
      <c r="AF48" s="255"/>
      <c r="AG48" s="13"/>
      <c r="AH48" s="13"/>
      <c r="AI48" s="11"/>
      <c r="AJ48" s="74"/>
      <c r="AK48" s="126"/>
      <c r="AL48" s="118"/>
      <c r="AM48" s="10"/>
      <c r="AN48" s="11"/>
      <c r="AO48" s="11"/>
      <c r="AP48" s="6"/>
      <c r="AQ48" s="67"/>
      <c r="AR48" s="50"/>
      <c r="AS48" s="50"/>
      <c r="AT48" s="63"/>
      <c r="AU48" s="12"/>
      <c r="AW48" s="43"/>
    </row>
    <row r="49" spans="1:49" s="3" customFormat="1" ht="12.75">
      <c r="A49" s="1247"/>
      <c r="B49" s="602"/>
      <c r="C49" s="381"/>
      <c r="D49" s="126"/>
      <c r="E49" s="126"/>
      <c r="F49" s="117" t="s">
        <v>241</v>
      </c>
      <c r="G49" s="10"/>
      <c r="H49" s="11"/>
      <c r="I49" s="6"/>
      <c r="J49" s="53"/>
      <c r="K49" s="126"/>
      <c r="L49" s="126"/>
      <c r="M49" s="243"/>
      <c r="N49" s="10"/>
      <c r="O49" s="11"/>
      <c r="P49" s="6"/>
      <c r="Q49" s="53"/>
      <c r="R49" s="126"/>
      <c r="S49" s="126"/>
      <c r="T49" s="31"/>
      <c r="U49" s="10"/>
      <c r="V49" s="6"/>
      <c r="W49" s="11"/>
      <c r="X49" s="50"/>
      <c r="Y49" s="126"/>
      <c r="Z49" s="31"/>
      <c r="AA49" s="10"/>
      <c r="AB49" s="11"/>
      <c r="AC49" s="11"/>
      <c r="AD49" s="53"/>
      <c r="AE49" s="126"/>
      <c r="AF49" s="255"/>
      <c r="AG49" s="13"/>
      <c r="AH49" s="13"/>
      <c r="AI49" s="11"/>
      <c r="AJ49" s="74"/>
      <c r="AK49" s="126"/>
      <c r="AL49" s="118"/>
      <c r="AM49" s="10"/>
      <c r="AN49" s="11"/>
      <c r="AO49" s="11"/>
      <c r="AP49" s="6"/>
      <c r="AQ49" s="67"/>
      <c r="AR49" s="50"/>
      <c r="AS49" s="50"/>
      <c r="AT49" s="63"/>
      <c r="AU49" s="12"/>
      <c r="AW49" s="43"/>
    </row>
    <row r="50" spans="1:47" s="18" customFormat="1" ht="12.75">
      <c r="A50" s="1247"/>
      <c r="B50" s="944"/>
      <c r="C50" s="867"/>
      <c r="D50" s="127"/>
      <c r="E50" s="127"/>
      <c r="F50" s="745"/>
      <c r="G50" s="17"/>
      <c r="H50" s="19"/>
      <c r="J50" s="56"/>
      <c r="K50" s="127"/>
      <c r="L50" s="127"/>
      <c r="M50" s="821"/>
      <c r="N50" s="17"/>
      <c r="O50" s="19"/>
      <c r="Q50" s="56"/>
      <c r="R50" s="127"/>
      <c r="S50" s="127"/>
      <c r="T50" s="384"/>
      <c r="U50" s="17"/>
      <c r="W50" s="19"/>
      <c r="X50" s="56"/>
      <c r="Y50" s="127"/>
      <c r="Z50" s="384"/>
      <c r="AA50" s="17"/>
      <c r="AB50" s="19"/>
      <c r="AC50" s="19"/>
      <c r="AD50" s="56"/>
      <c r="AE50" s="127"/>
      <c r="AF50" s="597"/>
      <c r="AG50" s="21"/>
      <c r="AH50" s="21"/>
      <c r="AI50" s="19"/>
      <c r="AJ50" s="69"/>
      <c r="AK50" s="127"/>
      <c r="AL50" s="384"/>
      <c r="AM50" s="17"/>
      <c r="AN50" s="19"/>
      <c r="AO50" s="19"/>
      <c r="AP50" s="56"/>
      <c r="AQ50" s="93"/>
      <c r="AR50" s="51"/>
      <c r="AS50" s="51"/>
      <c r="AT50" s="64"/>
      <c r="AU50" s="20"/>
    </row>
    <row r="51" spans="1:47" s="3" customFormat="1" ht="12.75">
      <c r="A51" s="1247"/>
      <c r="B51" s="602">
        <v>13</v>
      </c>
      <c r="C51" s="381" t="s">
        <v>115</v>
      </c>
      <c r="D51" s="126"/>
      <c r="E51" s="126"/>
      <c r="F51" s="31"/>
      <c r="G51" s="10"/>
      <c r="H51" s="11"/>
      <c r="I51" s="6"/>
      <c r="J51" s="53"/>
      <c r="K51" s="126"/>
      <c r="L51" s="126"/>
      <c r="M51" s="255"/>
      <c r="N51" s="10"/>
      <c r="O51" s="11"/>
      <c r="P51" s="6"/>
      <c r="Q51" s="53"/>
      <c r="R51" s="126" t="s">
        <v>115</v>
      </c>
      <c r="S51" s="126"/>
      <c r="T51" s="31" t="s">
        <v>371</v>
      </c>
      <c r="U51" s="10"/>
      <c r="V51" s="6"/>
      <c r="W51" s="11"/>
      <c r="X51" s="53"/>
      <c r="Y51" s="126"/>
      <c r="Z51" s="31"/>
      <c r="AA51" s="10"/>
      <c r="AB51" s="11"/>
      <c r="AC51" s="11"/>
      <c r="AD51" s="53"/>
      <c r="AE51" s="126"/>
      <c r="AF51" s="255"/>
      <c r="AG51" s="13"/>
      <c r="AH51" s="13"/>
      <c r="AI51" s="11"/>
      <c r="AJ51" s="68"/>
      <c r="AK51" s="126"/>
      <c r="AL51" s="118"/>
      <c r="AM51" s="10"/>
      <c r="AN51" s="11"/>
      <c r="AO51" s="11"/>
      <c r="AP51" s="53"/>
      <c r="AQ51" s="67"/>
      <c r="AR51" s="50"/>
      <c r="AS51" s="50"/>
      <c r="AT51" s="63"/>
      <c r="AU51" s="12"/>
    </row>
    <row r="52" spans="1:47" s="3" customFormat="1" ht="12.75">
      <c r="A52" s="1247"/>
      <c r="B52" s="602"/>
      <c r="C52" s="381"/>
      <c r="D52" s="126"/>
      <c r="E52" s="126"/>
      <c r="F52" s="31"/>
      <c r="G52" s="10"/>
      <c r="H52" s="11"/>
      <c r="I52" s="6"/>
      <c r="J52" s="53"/>
      <c r="K52" s="126"/>
      <c r="L52" s="126"/>
      <c r="M52" s="255"/>
      <c r="N52" s="10"/>
      <c r="O52" s="11"/>
      <c r="P52" s="6"/>
      <c r="Q52" s="53"/>
      <c r="R52" s="126"/>
      <c r="S52" s="126"/>
      <c r="T52" s="31"/>
      <c r="U52" s="10"/>
      <c r="V52" s="6"/>
      <c r="W52" s="11"/>
      <c r="X52" s="53"/>
      <c r="Y52" s="126"/>
      <c r="Z52" s="31"/>
      <c r="AA52" s="10"/>
      <c r="AB52" s="11"/>
      <c r="AC52" s="11"/>
      <c r="AD52" s="53"/>
      <c r="AE52" s="126"/>
      <c r="AF52" s="255"/>
      <c r="AG52" s="13"/>
      <c r="AH52" s="13"/>
      <c r="AI52" s="11"/>
      <c r="AJ52" s="68"/>
      <c r="AK52" s="126"/>
      <c r="AL52" s="118"/>
      <c r="AM52" s="10"/>
      <c r="AN52" s="11"/>
      <c r="AO52" s="11"/>
      <c r="AP52" s="53"/>
      <c r="AQ52" s="67"/>
      <c r="AR52" s="50"/>
      <c r="AS52" s="50"/>
      <c r="AT52" s="63"/>
      <c r="AU52" s="12"/>
    </row>
    <row r="53" spans="1:47" s="18" customFormat="1" ht="12.75">
      <c r="A53" s="1247"/>
      <c r="B53" s="944"/>
      <c r="C53" s="867"/>
      <c r="D53" s="127"/>
      <c r="E53" s="127"/>
      <c r="F53" s="384"/>
      <c r="G53" s="17"/>
      <c r="H53" s="19"/>
      <c r="J53" s="56"/>
      <c r="K53" s="127"/>
      <c r="L53" s="127"/>
      <c r="M53" s="597"/>
      <c r="N53" s="17"/>
      <c r="O53" s="19"/>
      <c r="Q53" s="56"/>
      <c r="R53" s="127"/>
      <c r="S53" s="127"/>
      <c r="T53" s="384"/>
      <c r="U53" s="17"/>
      <c r="W53" s="19"/>
      <c r="X53" s="56"/>
      <c r="Y53" s="127"/>
      <c r="Z53" s="384"/>
      <c r="AA53" s="17"/>
      <c r="AB53" s="19"/>
      <c r="AC53" s="19"/>
      <c r="AD53" s="56"/>
      <c r="AE53" s="127"/>
      <c r="AF53" s="597"/>
      <c r="AG53" s="21"/>
      <c r="AH53" s="21"/>
      <c r="AI53" s="19"/>
      <c r="AJ53" s="69"/>
      <c r="AK53" s="127"/>
      <c r="AL53" s="597"/>
      <c r="AM53" s="17"/>
      <c r="AN53" s="19"/>
      <c r="AO53" s="19"/>
      <c r="AP53" s="56"/>
      <c r="AQ53" s="93"/>
      <c r="AR53" s="51"/>
      <c r="AS53" s="51"/>
      <c r="AT53" s="64"/>
      <c r="AU53" s="20"/>
    </row>
    <row r="54" spans="1:47" s="3" customFormat="1" ht="12.75">
      <c r="A54" s="1247"/>
      <c r="B54" s="602">
        <v>14</v>
      </c>
      <c r="C54" s="381" t="s">
        <v>117</v>
      </c>
      <c r="D54" s="126"/>
      <c r="E54" s="126"/>
      <c r="F54" s="117"/>
      <c r="G54" s="10"/>
      <c r="H54" s="11"/>
      <c r="I54" s="6"/>
      <c r="J54" s="53"/>
      <c r="K54" s="126"/>
      <c r="L54" s="126"/>
      <c r="M54" s="255"/>
      <c r="N54" s="10"/>
      <c r="O54" s="11"/>
      <c r="P54" s="6"/>
      <c r="Q54" s="53"/>
      <c r="R54" s="126"/>
      <c r="S54" s="126"/>
      <c r="T54" s="31"/>
      <c r="U54" s="10"/>
      <c r="V54" s="6"/>
      <c r="W54" s="11"/>
      <c r="X54" s="53"/>
      <c r="Y54" s="126" t="s">
        <v>117</v>
      </c>
      <c r="Z54" s="31" t="s">
        <v>478</v>
      </c>
      <c r="AA54" s="10"/>
      <c r="AB54" s="11"/>
      <c r="AC54" s="11"/>
      <c r="AD54" s="53"/>
      <c r="AE54" s="126"/>
      <c r="AF54" s="255"/>
      <c r="AG54" s="13"/>
      <c r="AH54" s="13"/>
      <c r="AI54" s="11"/>
      <c r="AJ54" s="68"/>
      <c r="AK54" s="126"/>
      <c r="AL54" s="599"/>
      <c r="AM54" s="10"/>
      <c r="AN54" s="11"/>
      <c r="AO54" s="11"/>
      <c r="AP54" s="53"/>
      <c r="AQ54" s="67"/>
      <c r="AR54" s="50"/>
      <c r="AS54" s="50"/>
      <c r="AT54" s="63"/>
      <c r="AU54" s="12"/>
    </row>
    <row r="55" spans="1:47" s="3" customFormat="1" ht="12.75">
      <c r="A55" s="1247"/>
      <c r="B55" s="602"/>
      <c r="C55" s="381"/>
      <c r="D55" s="126"/>
      <c r="E55" s="126"/>
      <c r="F55" s="31"/>
      <c r="G55" s="10"/>
      <c r="H55" s="11"/>
      <c r="I55" s="6"/>
      <c r="J55" s="53"/>
      <c r="K55" s="126"/>
      <c r="L55" s="126"/>
      <c r="M55" s="255"/>
      <c r="N55" s="10"/>
      <c r="O55" s="11"/>
      <c r="P55" s="6"/>
      <c r="Q55" s="53"/>
      <c r="R55" s="126"/>
      <c r="S55" s="126"/>
      <c r="T55" s="31"/>
      <c r="U55" s="10"/>
      <c r="V55" s="6"/>
      <c r="W55" s="11"/>
      <c r="X55" s="53"/>
      <c r="Y55" s="126"/>
      <c r="Z55" s="31"/>
      <c r="AA55" s="10"/>
      <c r="AB55" s="11"/>
      <c r="AC55" s="11"/>
      <c r="AD55" s="53"/>
      <c r="AE55" s="126"/>
      <c r="AF55" s="255"/>
      <c r="AG55" s="13"/>
      <c r="AH55" s="13"/>
      <c r="AI55" s="11"/>
      <c r="AJ55" s="68"/>
      <c r="AK55" s="126"/>
      <c r="AL55" s="255"/>
      <c r="AM55" s="10"/>
      <c r="AN55" s="11"/>
      <c r="AO55" s="11"/>
      <c r="AP55" s="53"/>
      <c r="AQ55" s="67"/>
      <c r="AR55" s="50"/>
      <c r="AS55" s="50"/>
      <c r="AT55" s="63"/>
      <c r="AU55" s="12"/>
    </row>
    <row r="56" spans="1:47" s="18" customFormat="1" ht="12.75">
      <c r="A56" s="1247"/>
      <c r="B56" s="944"/>
      <c r="C56" s="867"/>
      <c r="D56" s="127"/>
      <c r="E56" s="127"/>
      <c r="F56" s="384"/>
      <c r="G56" s="17"/>
      <c r="H56" s="19"/>
      <c r="J56" s="56"/>
      <c r="K56" s="127"/>
      <c r="L56" s="127"/>
      <c r="M56" s="255"/>
      <c r="N56" s="17"/>
      <c r="O56" s="19"/>
      <c r="Q56" s="56"/>
      <c r="R56" s="127"/>
      <c r="S56" s="127"/>
      <c r="T56" s="384"/>
      <c r="U56" s="17"/>
      <c r="W56" s="19"/>
      <c r="X56" s="56"/>
      <c r="Y56" s="127"/>
      <c r="Z56" s="384"/>
      <c r="AA56" s="17"/>
      <c r="AB56" s="19"/>
      <c r="AC56" s="19"/>
      <c r="AD56" s="56"/>
      <c r="AE56" s="127"/>
      <c r="AF56" s="597"/>
      <c r="AG56" s="21"/>
      <c r="AH56" s="21"/>
      <c r="AI56" s="19"/>
      <c r="AJ56" s="69"/>
      <c r="AK56" s="127"/>
      <c r="AL56" s="597"/>
      <c r="AM56" s="17"/>
      <c r="AN56" s="19"/>
      <c r="AO56" s="19"/>
      <c r="AP56" s="56"/>
      <c r="AQ56" s="93"/>
      <c r="AR56" s="51"/>
      <c r="AS56" s="51"/>
      <c r="AT56" s="64"/>
      <c r="AU56" s="20"/>
    </row>
    <row r="57" spans="1:47" s="3" customFormat="1" ht="12.75">
      <c r="A57" s="1247"/>
      <c r="B57" s="602">
        <v>15</v>
      </c>
      <c r="C57" s="381" t="s">
        <v>119</v>
      </c>
      <c r="D57" s="292" t="s">
        <v>119</v>
      </c>
      <c r="E57" s="292"/>
      <c r="F57" s="117" t="s">
        <v>466</v>
      </c>
      <c r="G57" s="647" t="s">
        <v>469</v>
      </c>
      <c r="H57" s="648" t="s">
        <v>120</v>
      </c>
      <c r="I57" s="649">
        <v>12</v>
      </c>
      <c r="J57" s="650">
        <v>800</v>
      </c>
      <c r="K57" s="126" t="s">
        <v>119</v>
      </c>
      <c r="L57" s="126"/>
      <c r="M57" s="951" t="s">
        <v>433</v>
      </c>
      <c r="N57" s="1054"/>
      <c r="O57" s="643"/>
      <c r="P57" s="643"/>
      <c r="Q57" s="644"/>
      <c r="R57" s="126"/>
      <c r="S57" s="126"/>
      <c r="T57" s="31"/>
      <c r="U57" s="10"/>
      <c r="V57" s="6"/>
      <c r="W57" s="11"/>
      <c r="X57" s="53"/>
      <c r="Y57" s="126"/>
      <c r="Z57" s="31"/>
      <c r="AA57" s="10"/>
      <c r="AB57" s="11"/>
      <c r="AC57" s="11"/>
      <c r="AD57" s="97"/>
      <c r="AE57" s="126"/>
      <c r="AF57" s="255"/>
      <c r="AG57" s="13"/>
      <c r="AH57" s="13"/>
      <c r="AI57" s="13"/>
      <c r="AJ57" s="68"/>
      <c r="AK57" s="126" t="s">
        <v>119</v>
      </c>
      <c r="AL57" s="255" t="s">
        <v>219</v>
      </c>
      <c r="AM57" s="10" t="s">
        <v>53</v>
      </c>
      <c r="AO57" s="11"/>
      <c r="AP57" s="6"/>
      <c r="AQ57" s="67"/>
      <c r="AR57" s="50"/>
      <c r="AS57" s="50"/>
      <c r="AT57" s="63"/>
      <c r="AU57" s="12"/>
    </row>
    <row r="58" spans="1:47" s="3" customFormat="1" ht="12.75">
      <c r="A58" s="1248"/>
      <c r="B58" s="602"/>
      <c r="C58" s="381"/>
      <c r="D58" s="292"/>
      <c r="E58" s="292"/>
      <c r="F58" s="117" t="s">
        <v>241</v>
      </c>
      <c r="G58" s="660" t="s">
        <v>0</v>
      </c>
      <c r="H58" s="661"/>
      <c r="I58" s="662"/>
      <c r="J58" s="1076"/>
      <c r="K58" s="126"/>
      <c r="L58" s="126"/>
      <c r="M58" s="388"/>
      <c r="N58" s="838"/>
      <c r="O58" s="613"/>
      <c r="P58" s="613"/>
      <c r="Q58" s="615"/>
      <c r="R58" s="126"/>
      <c r="S58" s="126"/>
      <c r="T58" s="31"/>
      <c r="U58" s="10"/>
      <c r="V58" s="6"/>
      <c r="W58" s="11"/>
      <c r="X58" s="53"/>
      <c r="Y58" s="126"/>
      <c r="Z58" s="31"/>
      <c r="AA58" s="10"/>
      <c r="AB58" s="11"/>
      <c r="AC58" s="11"/>
      <c r="AD58" s="53"/>
      <c r="AE58" s="126"/>
      <c r="AF58" s="255"/>
      <c r="AG58" s="13"/>
      <c r="AH58" s="13"/>
      <c r="AI58" s="13"/>
      <c r="AJ58" s="68"/>
      <c r="AK58" s="126"/>
      <c r="AL58" s="255"/>
      <c r="AM58" s="10" t="s">
        <v>156</v>
      </c>
      <c r="AN58" s="3" t="s">
        <v>120</v>
      </c>
      <c r="AO58" s="11">
        <v>18</v>
      </c>
      <c r="AP58" s="6" t="s">
        <v>315</v>
      </c>
      <c r="AQ58" s="67"/>
      <c r="AR58" s="50"/>
      <c r="AS58" s="50"/>
      <c r="AT58" s="63"/>
      <c r="AU58" s="12"/>
    </row>
    <row r="59" spans="1:47" s="3" customFormat="1" ht="12.75">
      <c r="A59" s="1248"/>
      <c r="B59" s="602"/>
      <c r="C59" s="381"/>
      <c r="D59" s="292"/>
      <c r="E59" s="292"/>
      <c r="F59" s="117"/>
      <c r="G59" s="660" t="s">
        <v>991</v>
      </c>
      <c r="H59" s="661" t="s">
        <v>386</v>
      </c>
      <c r="I59" s="662">
        <v>16</v>
      </c>
      <c r="J59" s="663">
        <v>150</v>
      </c>
      <c r="K59" s="126"/>
      <c r="L59" s="126"/>
      <c r="M59" s="975"/>
      <c r="N59" s="838"/>
      <c r="O59" s="613"/>
      <c r="P59" s="613"/>
      <c r="Q59" s="615"/>
      <c r="R59" s="126"/>
      <c r="S59" s="126"/>
      <c r="T59" s="31"/>
      <c r="U59" s="10"/>
      <c r="V59" s="6"/>
      <c r="W59" s="11"/>
      <c r="X59" s="53"/>
      <c r="Y59" s="126"/>
      <c r="Z59" s="31"/>
      <c r="AA59" s="10"/>
      <c r="AB59" s="11"/>
      <c r="AC59" s="11"/>
      <c r="AD59" s="53"/>
      <c r="AE59" s="126"/>
      <c r="AF59" s="255"/>
      <c r="AG59" s="13"/>
      <c r="AH59" s="13"/>
      <c r="AI59" s="13"/>
      <c r="AJ59" s="68"/>
      <c r="AK59" s="126"/>
      <c r="AL59" s="255"/>
      <c r="AM59" s="10"/>
      <c r="AN59" s="11"/>
      <c r="AO59" s="11"/>
      <c r="AP59" s="6"/>
      <c r="AQ59" s="67"/>
      <c r="AR59" s="50"/>
      <c r="AS59" s="6"/>
      <c r="AT59" s="63"/>
      <c r="AU59" s="12"/>
    </row>
    <row r="60" spans="1:47" s="3" customFormat="1" ht="12.75">
      <c r="A60" s="1248"/>
      <c r="B60" s="602"/>
      <c r="C60" s="381"/>
      <c r="D60" s="126"/>
      <c r="E60" s="126"/>
      <c r="F60" s="31"/>
      <c r="G60" s="660" t="s">
        <v>51</v>
      </c>
      <c r="H60" s="661"/>
      <c r="I60" s="662"/>
      <c r="J60" s="663"/>
      <c r="K60" s="126"/>
      <c r="L60" s="126"/>
      <c r="M60" s="388"/>
      <c r="N60" s="838"/>
      <c r="O60" s="613"/>
      <c r="P60" s="613"/>
      <c r="Q60" s="615"/>
      <c r="R60" s="126"/>
      <c r="S60" s="126"/>
      <c r="T60" s="31"/>
      <c r="U60" s="10"/>
      <c r="V60" s="6"/>
      <c r="W60" s="11"/>
      <c r="X60" s="53"/>
      <c r="Y60" s="126"/>
      <c r="Z60" s="31"/>
      <c r="AA60" s="10"/>
      <c r="AB60" s="11"/>
      <c r="AC60" s="11"/>
      <c r="AD60" s="53"/>
      <c r="AE60" s="126"/>
      <c r="AF60" s="255"/>
      <c r="AG60" s="13"/>
      <c r="AH60" s="13"/>
      <c r="AI60" s="13"/>
      <c r="AJ60" s="68"/>
      <c r="AK60" s="126"/>
      <c r="AL60" s="255"/>
      <c r="AM60" s="10"/>
      <c r="AN60" s="11"/>
      <c r="AO60" s="11"/>
      <c r="AP60" s="6"/>
      <c r="AQ60" s="67"/>
      <c r="AR60" s="50"/>
      <c r="AS60" s="6"/>
      <c r="AT60" s="63"/>
      <c r="AU60" s="12"/>
    </row>
    <row r="61" spans="1:47" s="3" customFormat="1" ht="12.75">
      <c r="A61" s="1248"/>
      <c r="B61" s="944"/>
      <c r="C61" s="867"/>
      <c r="D61" s="127"/>
      <c r="E61" s="127"/>
      <c r="F61" s="384"/>
      <c r="G61" s="903" t="s">
        <v>129</v>
      </c>
      <c r="H61" s="905" t="s">
        <v>385</v>
      </c>
      <c r="I61" s="904">
        <v>24</v>
      </c>
      <c r="J61" s="906">
        <v>150</v>
      </c>
      <c r="K61" s="127"/>
      <c r="L61" s="127"/>
      <c r="M61" s="389"/>
      <c r="N61" s="30"/>
      <c r="O61" s="19"/>
      <c r="P61" s="19"/>
      <c r="Q61" s="56"/>
      <c r="R61" s="127"/>
      <c r="S61" s="127"/>
      <c r="T61" s="384"/>
      <c r="U61" s="17"/>
      <c r="V61" s="18"/>
      <c r="W61" s="19"/>
      <c r="X61" s="56"/>
      <c r="Y61" s="127"/>
      <c r="Z61" s="384"/>
      <c r="AA61" s="17"/>
      <c r="AB61" s="19"/>
      <c r="AC61" s="19"/>
      <c r="AD61" s="56"/>
      <c r="AE61" s="127"/>
      <c r="AF61" s="597"/>
      <c r="AG61" s="21"/>
      <c r="AH61" s="21"/>
      <c r="AI61" s="21"/>
      <c r="AJ61" s="69"/>
      <c r="AK61" s="127"/>
      <c r="AL61" s="597"/>
      <c r="AM61" s="17"/>
      <c r="AN61" s="19"/>
      <c r="AO61" s="19"/>
      <c r="AP61" s="88"/>
      <c r="AQ61" s="93"/>
      <c r="AR61" s="51"/>
      <c r="AS61" s="18"/>
      <c r="AT61" s="64"/>
      <c r="AU61" s="20"/>
    </row>
    <row r="62" spans="1:47" s="3" customFormat="1" ht="12.75">
      <c r="A62" s="1248"/>
      <c r="B62" s="602">
        <v>16</v>
      </c>
      <c r="C62" s="381" t="s">
        <v>123</v>
      </c>
      <c r="D62" s="126"/>
      <c r="E62" s="126"/>
      <c r="F62" s="31"/>
      <c r="G62" s="926"/>
      <c r="H62" s="643"/>
      <c r="I62" s="927"/>
      <c r="J62" s="644"/>
      <c r="K62" s="126"/>
      <c r="L62" s="126"/>
      <c r="M62" s="255"/>
      <c r="N62" s="612"/>
      <c r="O62" s="643"/>
      <c r="P62" s="643"/>
      <c r="Q62" s="644"/>
      <c r="R62" s="126" t="s">
        <v>123</v>
      </c>
      <c r="S62" s="126"/>
      <c r="T62" s="31" t="s">
        <v>295</v>
      </c>
      <c r="U62" s="10"/>
      <c r="V62" s="6"/>
      <c r="W62" s="11"/>
      <c r="X62" s="53"/>
      <c r="Y62" s="126"/>
      <c r="Z62" s="31"/>
      <c r="AA62" s="10"/>
      <c r="AB62" s="11"/>
      <c r="AC62" s="11"/>
      <c r="AD62" s="97"/>
      <c r="AE62" s="126"/>
      <c r="AF62" s="255"/>
      <c r="AG62" s="13"/>
      <c r="AH62" s="13"/>
      <c r="AI62" s="13"/>
      <c r="AJ62" s="68"/>
      <c r="AK62" s="126" t="s">
        <v>123</v>
      </c>
      <c r="AL62" s="255" t="s">
        <v>298</v>
      </c>
      <c r="AM62" s="15"/>
      <c r="AN62" s="11"/>
      <c r="AO62" s="11"/>
      <c r="AP62" s="6"/>
      <c r="AQ62" s="67"/>
      <c r="AR62" s="50"/>
      <c r="AS62" s="6"/>
      <c r="AT62" s="63"/>
      <c r="AU62" s="12"/>
    </row>
    <row r="63" spans="1:47" s="3" customFormat="1" ht="12.75">
      <c r="A63" s="1248"/>
      <c r="B63" s="602"/>
      <c r="C63" s="381"/>
      <c r="D63" s="126"/>
      <c r="E63" s="126"/>
      <c r="F63" s="31"/>
      <c r="G63" s="612"/>
      <c r="H63" s="613"/>
      <c r="I63" s="614"/>
      <c r="J63" s="615"/>
      <c r="K63" s="126"/>
      <c r="L63" s="126"/>
      <c r="M63" s="255"/>
      <c r="N63" s="645"/>
      <c r="O63" s="613"/>
      <c r="P63" s="613"/>
      <c r="Q63" s="615"/>
      <c r="R63" s="126"/>
      <c r="S63" s="126"/>
      <c r="T63" s="31"/>
      <c r="U63" s="10"/>
      <c r="V63" s="6"/>
      <c r="W63" s="11"/>
      <c r="X63" s="53"/>
      <c r="Y63" s="126"/>
      <c r="Z63" s="31"/>
      <c r="AA63" s="10"/>
      <c r="AB63" s="11"/>
      <c r="AC63" s="11"/>
      <c r="AD63" s="53"/>
      <c r="AE63" s="126"/>
      <c r="AF63" s="255"/>
      <c r="AG63" s="13"/>
      <c r="AH63" s="13"/>
      <c r="AI63" s="13"/>
      <c r="AJ63" s="68"/>
      <c r="AK63" s="126"/>
      <c r="AL63" s="255"/>
      <c r="AM63" s="10"/>
      <c r="AN63" s="11"/>
      <c r="AO63" s="11"/>
      <c r="AP63" s="6"/>
      <c r="AQ63" s="67"/>
      <c r="AR63" s="50"/>
      <c r="AS63" s="6"/>
      <c r="AT63" s="63"/>
      <c r="AU63" s="12"/>
    </row>
    <row r="64" spans="1:47" s="3" customFormat="1" ht="12.75">
      <c r="A64" s="1248"/>
      <c r="B64" s="602"/>
      <c r="C64" s="381"/>
      <c r="D64" s="126"/>
      <c r="E64" s="126"/>
      <c r="F64" s="31"/>
      <c r="G64" s="660"/>
      <c r="H64" s="661"/>
      <c r="I64" s="662"/>
      <c r="J64" s="663"/>
      <c r="K64" s="126"/>
      <c r="L64" s="126"/>
      <c r="M64" s="255"/>
      <c r="N64" s="10"/>
      <c r="O64" s="11"/>
      <c r="P64" s="6"/>
      <c r="Q64" s="53"/>
      <c r="R64" s="126"/>
      <c r="S64" s="126"/>
      <c r="T64" s="31"/>
      <c r="U64" s="10"/>
      <c r="V64" s="6"/>
      <c r="W64" s="11"/>
      <c r="X64" s="53"/>
      <c r="Y64" s="126"/>
      <c r="Z64" s="31"/>
      <c r="AA64" s="10"/>
      <c r="AB64" s="11"/>
      <c r="AC64" s="11"/>
      <c r="AD64" s="53"/>
      <c r="AE64" s="126"/>
      <c r="AF64" s="255"/>
      <c r="AG64" s="13"/>
      <c r="AH64" s="13"/>
      <c r="AI64" s="13"/>
      <c r="AJ64" s="68"/>
      <c r="AK64" s="126"/>
      <c r="AL64" s="255"/>
      <c r="AM64" s="10"/>
      <c r="AN64" s="11"/>
      <c r="AO64" s="11"/>
      <c r="AP64" s="6"/>
      <c r="AQ64" s="67"/>
      <c r="AR64" s="50"/>
      <c r="AS64" s="6"/>
      <c r="AT64" s="63"/>
      <c r="AU64" s="12"/>
    </row>
    <row r="65" spans="1:47" s="3" customFormat="1" ht="13.5" thickBot="1">
      <c r="A65" s="1248"/>
      <c r="B65" s="945"/>
      <c r="C65" s="908"/>
      <c r="D65" s="128"/>
      <c r="E65" s="128"/>
      <c r="F65" s="385"/>
      <c r="G65" s="664"/>
      <c r="H65" s="665"/>
      <c r="I65" s="666"/>
      <c r="J65" s="667"/>
      <c r="K65" s="128"/>
      <c r="L65" s="128"/>
      <c r="M65" s="598"/>
      <c r="N65" s="78"/>
      <c r="O65" s="79"/>
      <c r="P65" s="77"/>
      <c r="Q65" s="76"/>
      <c r="R65" s="128"/>
      <c r="S65" s="128"/>
      <c r="T65" s="385"/>
      <c r="U65" s="78"/>
      <c r="V65" s="77"/>
      <c r="W65" s="79"/>
      <c r="X65" s="76"/>
      <c r="Y65" s="128"/>
      <c r="Z65" s="385"/>
      <c r="AA65" s="78"/>
      <c r="AB65" s="79"/>
      <c r="AC65" s="79"/>
      <c r="AD65" s="76"/>
      <c r="AE65" s="128"/>
      <c r="AF65" s="598"/>
      <c r="AG65" s="81"/>
      <c r="AH65" s="81"/>
      <c r="AI65" s="81"/>
      <c r="AJ65" s="82"/>
      <c r="AK65" s="128"/>
      <c r="AL65" s="598"/>
      <c r="AM65" s="78"/>
      <c r="AN65" s="79"/>
      <c r="AO65" s="79"/>
      <c r="AP65" s="80"/>
      <c r="AQ65" s="87"/>
      <c r="AR65" s="80"/>
      <c r="AS65" s="77"/>
      <c r="AT65" s="83"/>
      <c r="AU65" s="84"/>
    </row>
    <row r="66" spans="1:47" s="3" customFormat="1" ht="13.5" thickTop="1">
      <c r="A66" s="1248"/>
      <c r="B66" s="602">
        <v>17</v>
      </c>
      <c r="C66" s="381" t="s">
        <v>126</v>
      </c>
      <c r="D66" s="126"/>
      <c r="E66" s="126"/>
      <c r="F66" s="31"/>
      <c r="G66" s="10"/>
      <c r="H66" s="11"/>
      <c r="I66" s="6"/>
      <c r="J66" s="53"/>
      <c r="K66" s="126"/>
      <c r="L66" s="126"/>
      <c r="M66" s="255"/>
      <c r="N66" s="10"/>
      <c r="O66" s="11"/>
      <c r="P66" s="6"/>
      <c r="Q66" s="53"/>
      <c r="R66" s="126"/>
      <c r="S66" s="126"/>
      <c r="T66" s="31"/>
      <c r="U66" s="10"/>
      <c r="V66" s="6"/>
      <c r="W66" s="11"/>
      <c r="X66" s="53"/>
      <c r="Y66" s="126"/>
      <c r="Z66" s="31"/>
      <c r="AA66" s="10"/>
      <c r="AB66" s="11"/>
      <c r="AC66" s="11"/>
      <c r="AD66" s="53"/>
      <c r="AE66" s="126" t="s">
        <v>126</v>
      </c>
      <c r="AF66" s="31" t="s">
        <v>289</v>
      </c>
      <c r="AG66" s="13"/>
      <c r="AH66" s="13"/>
      <c r="AI66" s="13"/>
      <c r="AJ66" s="74"/>
      <c r="AK66" s="126"/>
      <c r="AL66" s="118"/>
      <c r="AM66" s="10"/>
      <c r="AO66" s="11"/>
      <c r="AP66" s="6"/>
      <c r="AQ66" s="67"/>
      <c r="AR66" s="50"/>
      <c r="AS66" s="6"/>
      <c r="AT66" s="63"/>
      <c r="AU66" s="12"/>
    </row>
    <row r="67" spans="1:47" s="3" customFormat="1" ht="12.75">
      <c r="A67" s="1248" t="s">
        <v>330</v>
      </c>
      <c r="B67" s="602"/>
      <c r="C67" s="381"/>
      <c r="D67" s="126"/>
      <c r="E67" s="126"/>
      <c r="F67" s="31"/>
      <c r="G67" s="10"/>
      <c r="H67" s="11"/>
      <c r="I67" s="6"/>
      <c r="J67" s="53"/>
      <c r="K67" s="126"/>
      <c r="L67" s="126"/>
      <c r="M67" s="255"/>
      <c r="N67" s="10"/>
      <c r="O67" s="11"/>
      <c r="P67" s="6"/>
      <c r="Q67" s="53"/>
      <c r="R67" s="126"/>
      <c r="S67" s="126"/>
      <c r="T67" s="31"/>
      <c r="U67" s="10"/>
      <c r="V67" s="6"/>
      <c r="W67" s="11"/>
      <c r="X67" s="53"/>
      <c r="Y67" s="126"/>
      <c r="Z67" s="31"/>
      <c r="AA67" s="10"/>
      <c r="AB67" s="11"/>
      <c r="AC67" s="11"/>
      <c r="AD67" s="53"/>
      <c r="AE67" s="126"/>
      <c r="AF67" s="255"/>
      <c r="AG67" s="13"/>
      <c r="AH67" s="13"/>
      <c r="AI67" s="13"/>
      <c r="AJ67" s="74"/>
      <c r="AK67" s="126"/>
      <c r="AL67" s="118"/>
      <c r="AM67" s="10"/>
      <c r="AO67" s="11"/>
      <c r="AP67" s="6"/>
      <c r="AQ67" s="67"/>
      <c r="AR67" s="50"/>
      <c r="AS67" s="6"/>
      <c r="AT67" s="63"/>
      <c r="AU67" s="12"/>
    </row>
    <row r="68" spans="1:47" s="3" customFormat="1" ht="12.75">
      <c r="A68" s="1248"/>
      <c r="B68" s="944"/>
      <c r="C68" s="867"/>
      <c r="D68" s="127"/>
      <c r="E68" s="127"/>
      <c r="F68" s="384"/>
      <c r="G68" s="17"/>
      <c r="H68" s="19"/>
      <c r="I68" s="18"/>
      <c r="J68" s="56"/>
      <c r="K68" s="127"/>
      <c r="L68" s="127"/>
      <c r="M68" s="597"/>
      <c r="N68" s="17"/>
      <c r="O68" s="19"/>
      <c r="P68" s="18"/>
      <c r="Q68" s="56"/>
      <c r="R68" s="126"/>
      <c r="S68" s="126"/>
      <c r="T68" s="31"/>
      <c r="U68" s="17"/>
      <c r="V68" s="18"/>
      <c r="W68" s="19"/>
      <c r="X68" s="56"/>
      <c r="Y68" s="127"/>
      <c r="Z68" s="384"/>
      <c r="AA68" s="17"/>
      <c r="AB68" s="19"/>
      <c r="AC68" s="19"/>
      <c r="AD68" s="56"/>
      <c r="AE68" s="127"/>
      <c r="AF68" s="610"/>
      <c r="AG68" s="21"/>
      <c r="AH68" s="21"/>
      <c r="AI68" s="21"/>
      <c r="AJ68" s="199"/>
      <c r="AK68" s="127"/>
      <c r="AL68" s="384"/>
      <c r="AM68" s="17"/>
      <c r="AN68" s="18"/>
      <c r="AO68" s="19"/>
      <c r="AP68" s="18"/>
      <c r="AQ68" s="93"/>
      <c r="AR68" s="51"/>
      <c r="AS68" s="18"/>
      <c r="AT68" s="64"/>
      <c r="AU68" s="20"/>
    </row>
    <row r="69" spans="1:47" s="3" customFormat="1" ht="12.75">
      <c r="A69" s="1247"/>
      <c r="B69" s="603">
        <v>18</v>
      </c>
      <c r="C69" s="381" t="s">
        <v>109</v>
      </c>
      <c r="D69" s="126"/>
      <c r="E69" s="126"/>
      <c r="F69" s="31"/>
      <c r="G69" s="10"/>
      <c r="H69" s="11"/>
      <c r="I69" s="6"/>
      <c r="J69" s="53"/>
      <c r="K69" s="126"/>
      <c r="L69" s="126"/>
      <c r="M69" s="243"/>
      <c r="N69" s="10"/>
      <c r="O69" s="11"/>
      <c r="P69" s="6"/>
      <c r="Q69" s="9"/>
      <c r="R69" s="1024" t="s">
        <v>109</v>
      </c>
      <c r="S69" s="1025"/>
      <c r="T69" s="387" t="s">
        <v>372</v>
      </c>
      <c r="U69" s="15"/>
      <c r="V69" s="6"/>
      <c r="W69" s="11"/>
      <c r="X69" s="53"/>
      <c r="Y69" s="126"/>
      <c r="Z69" s="31"/>
      <c r="AA69" s="10"/>
      <c r="AB69" s="11"/>
      <c r="AC69" s="11"/>
      <c r="AD69" s="53"/>
      <c r="AE69" s="126"/>
      <c r="AF69" s="255"/>
      <c r="AG69" s="13"/>
      <c r="AH69" s="13"/>
      <c r="AI69" s="13"/>
      <c r="AJ69" s="74"/>
      <c r="AK69" s="126"/>
      <c r="AL69" s="118"/>
      <c r="AM69" s="10"/>
      <c r="AO69" s="11"/>
      <c r="AP69" s="6"/>
      <c r="AQ69" s="67"/>
      <c r="AR69" s="50"/>
      <c r="AS69" s="6"/>
      <c r="AT69" s="63"/>
      <c r="AU69" s="12"/>
    </row>
    <row r="70" spans="1:47" s="3" customFormat="1" ht="12.75">
      <c r="A70" s="1247"/>
      <c r="B70" s="603"/>
      <c r="C70" s="381"/>
      <c r="D70" s="126"/>
      <c r="E70" s="126"/>
      <c r="F70" s="31"/>
      <c r="G70" s="10"/>
      <c r="H70" s="11"/>
      <c r="I70" s="6"/>
      <c r="J70" s="53"/>
      <c r="K70" s="126"/>
      <c r="L70" s="126"/>
      <c r="M70" s="255"/>
      <c r="N70" s="10"/>
      <c r="O70" s="11"/>
      <c r="P70" s="6"/>
      <c r="Q70" s="9"/>
      <c r="R70" s="1026"/>
      <c r="S70" s="126"/>
      <c r="T70" s="388"/>
      <c r="U70" s="15"/>
      <c r="V70" s="6"/>
      <c r="W70" s="11"/>
      <c r="X70" s="53"/>
      <c r="Y70" s="126"/>
      <c r="Z70" s="31"/>
      <c r="AA70" s="10"/>
      <c r="AB70" s="11"/>
      <c r="AC70" s="11"/>
      <c r="AD70" s="53"/>
      <c r="AE70" s="126"/>
      <c r="AF70" s="255"/>
      <c r="AG70" s="13"/>
      <c r="AH70" s="13"/>
      <c r="AI70" s="13"/>
      <c r="AJ70" s="74"/>
      <c r="AK70" s="126"/>
      <c r="AL70" s="118"/>
      <c r="AM70" s="10"/>
      <c r="AO70" s="11"/>
      <c r="AP70" s="6"/>
      <c r="AQ70" s="67"/>
      <c r="AR70" s="50"/>
      <c r="AS70" s="6"/>
      <c r="AT70" s="63"/>
      <c r="AU70" s="12"/>
    </row>
    <row r="71" spans="1:47" s="3" customFormat="1" ht="12.75">
      <c r="A71" s="1247"/>
      <c r="B71" s="1214"/>
      <c r="C71" s="867"/>
      <c r="D71" s="127"/>
      <c r="E71" s="127"/>
      <c r="F71" s="384"/>
      <c r="G71" s="17"/>
      <c r="H71" s="19"/>
      <c r="I71" s="18"/>
      <c r="J71" s="56"/>
      <c r="K71" s="127"/>
      <c r="L71" s="127"/>
      <c r="M71" s="597"/>
      <c r="N71" s="17"/>
      <c r="O71" s="19"/>
      <c r="P71" s="18"/>
      <c r="Q71" s="16"/>
      <c r="R71" s="1027"/>
      <c r="S71" s="1028"/>
      <c r="T71" s="1113"/>
      <c r="U71" s="30"/>
      <c r="V71" s="18"/>
      <c r="W71" s="19"/>
      <c r="X71" s="56"/>
      <c r="Y71" s="127"/>
      <c r="Z71" s="384"/>
      <c r="AA71" s="17"/>
      <c r="AB71" s="19"/>
      <c r="AC71" s="19"/>
      <c r="AD71" s="56"/>
      <c r="AE71" s="127"/>
      <c r="AF71" s="597"/>
      <c r="AG71" s="21"/>
      <c r="AH71" s="21"/>
      <c r="AI71" s="21"/>
      <c r="AJ71" s="199"/>
      <c r="AK71" s="127"/>
      <c r="AL71" s="384"/>
      <c r="AM71" s="17"/>
      <c r="AN71" s="18"/>
      <c r="AO71" s="19"/>
      <c r="AP71" s="18"/>
      <c r="AQ71" s="93"/>
      <c r="AR71" s="51"/>
      <c r="AS71" s="18"/>
      <c r="AT71" s="64"/>
      <c r="AU71" s="20"/>
    </row>
    <row r="72" spans="1:47" s="3" customFormat="1" ht="12.75">
      <c r="A72" s="1247"/>
      <c r="B72" s="603">
        <v>19</v>
      </c>
      <c r="C72" s="381" t="s">
        <v>112</v>
      </c>
      <c r="D72" s="837" t="s">
        <v>112</v>
      </c>
      <c r="E72" s="837"/>
      <c r="F72" s="31" t="s">
        <v>465</v>
      </c>
      <c r="G72" s="10"/>
      <c r="H72" s="11"/>
      <c r="I72" s="6"/>
      <c r="J72" s="53"/>
      <c r="K72" s="126"/>
      <c r="L72" s="126"/>
      <c r="M72" s="243"/>
      <c r="N72" s="10"/>
      <c r="O72" s="11"/>
      <c r="P72" s="6"/>
      <c r="Q72" s="53"/>
      <c r="R72" s="126"/>
      <c r="S72" s="126"/>
      <c r="T72" s="31"/>
      <c r="U72" s="10"/>
      <c r="V72" s="6"/>
      <c r="W72" s="11"/>
      <c r="X72" s="53"/>
      <c r="Y72" s="126"/>
      <c r="Z72" s="31"/>
      <c r="AA72" s="10"/>
      <c r="AB72" s="11"/>
      <c r="AC72" s="11"/>
      <c r="AD72" s="53"/>
      <c r="AE72" s="126"/>
      <c r="AF72" s="255"/>
      <c r="AG72" s="13"/>
      <c r="AH72" s="13"/>
      <c r="AI72" s="13"/>
      <c r="AJ72" s="74"/>
      <c r="AK72" s="126"/>
      <c r="AL72" s="118"/>
      <c r="AM72" s="10"/>
      <c r="AO72" s="11"/>
      <c r="AP72" s="6"/>
      <c r="AQ72" s="67"/>
      <c r="AR72" s="50"/>
      <c r="AS72" s="6"/>
      <c r="AT72" s="63"/>
      <c r="AU72" s="12"/>
    </row>
    <row r="73" spans="1:47" s="3" customFormat="1" ht="12.75">
      <c r="A73" s="1247"/>
      <c r="B73" s="603"/>
      <c r="C73" s="381"/>
      <c r="D73" s="126"/>
      <c r="E73" s="126"/>
      <c r="F73" s="31" t="s">
        <v>241</v>
      </c>
      <c r="G73" s="10"/>
      <c r="H73" s="11"/>
      <c r="I73" s="6"/>
      <c r="J73" s="53"/>
      <c r="K73" s="126"/>
      <c r="L73" s="126"/>
      <c r="M73" s="243"/>
      <c r="N73" s="10"/>
      <c r="O73" s="11"/>
      <c r="P73" s="6"/>
      <c r="Q73" s="53"/>
      <c r="R73" s="126"/>
      <c r="S73" s="126"/>
      <c r="T73" s="31"/>
      <c r="U73" s="10"/>
      <c r="V73" s="6"/>
      <c r="W73" s="11"/>
      <c r="X73" s="53"/>
      <c r="Y73" s="126"/>
      <c r="Z73" s="31"/>
      <c r="AA73" s="10"/>
      <c r="AB73" s="11"/>
      <c r="AC73" s="11"/>
      <c r="AD73" s="53"/>
      <c r="AE73" s="126"/>
      <c r="AF73" s="255"/>
      <c r="AG73" s="13"/>
      <c r="AH73" s="13"/>
      <c r="AI73" s="13"/>
      <c r="AJ73" s="74"/>
      <c r="AK73" s="126"/>
      <c r="AL73" s="118"/>
      <c r="AM73" s="10"/>
      <c r="AO73" s="11"/>
      <c r="AP73" s="6"/>
      <c r="AQ73" s="67"/>
      <c r="AR73" s="50"/>
      <c r="AS73" s="6"/>
      <c r="AT73" s="63"/>
      <c r="AU73" s="12"/>
    </row>
    <row r="74" spans="1:47" s="18" customFormat="1" ht="12.75">
      <c r="A74" s="1247"/>
      <c r="B74" s="944"/>
      <c r="C74" s="867"/>
      <c r="D74" s="127"/>
      <c r="E74" s="127"/>
      <c r="F74" s="745"/>
      <c r="G74" s="17"/>
      <c r="H74" s="19"/>
      <c r="J74" s="56"/>
      <c r="K74" s="127"/>
      <c r="L74" s="127"/>
      <c r="M74" s="821"/>
      <c r="N74" s="17"/>
      <c r="O74" s="19"/>
      <c r="Q74" s="56"/>
      <c r="R74" s="127"/>
      <c r="S74" s="127"/>
      <c r="T74" s="384"/>
      <c r="U74" s="17"/>
      <c r="W74" s="19"/>
      <c r="X74" s="56"/>
      <c r="Y74" s="127"/>
      <c r="Z74" s="384"/>
      <c r="AA74" s="17"/>
      <c r="AB74" s="19"/>
      <c r="AC74" s="19"/>
      <c r="AD74" s="56"/>
      <c r="AE74" s="127"/>
      <c r="AF74" s="597"/>
      <c r="AG74" s="21"/>
      <c r="AH74" s="21"/>
      <c r="AI74" s="21"/>
      <c r="AJ74" s="199"/>
      <c r="AK74" s="127"/>
      <c r="AL74" s="384"/>
      <c r="AM74" s="17"/>
      <c r="AO74" s="19"/>
      <c r="AQ74" s="93"/>
      <c r="AR74" s="51"/>
      <c r="AT74" s="64"/>
      <c r="AU74" s="20"/>
    </row>
    <row r="75" spans="1:47" s="3" customFormat="1" ht="12.75">
      <c r="A75" s="1247"/>
      <c r="B75" s="603">
        <v>20</v>
      </c>
      <c r="C75" s="381" t="s">
        <v>115</v>
      </c>
      <c r="D75" s="126"/>
      <c r="E75" s="126"/>
      <c r="F75" s="31"/>
      <c r="G75" s="10"/>
      <c r="H75" s="11"/>
      <c r="I75" s="6"/>
      <c r="J75" s="53"/>
      <c r="K75" s="126"/>
      <c r="L75" s="126"/>
      <c r="M75" s="255"/>
      <c r="N75" s="10"/>
      <c r="O75" s="11"/>
      <c r="P75" s="6"/>
      <c r="Q75" s="53"/>
      <c r="R75" s="126" t="s">
        <v>115</v>
      </c>
      <c r="S75" s="126"/>
      <c r="T75" s="31" t="s">
        <v>371</v>
      </c>
      <c r="U75" s="10"/>
      <c r="V75" s="6"/>
      <c r="W75" s="11"/>
      <c r="X75" s="53"/>
      <c r="Y75" s="126"/>
      <c r="Z75" s="31"/>
      <c r="AA75" s="10"/>
      <c r="AB75" s="11"/>
      <c r="AC75" s="11"/>
      <c r="AD75" s="53"/>
      <c r="AE75" s="126"/>
      <c r="AF75" s="255"/>
      <c r="AG75" s="13"/>
      <c r="AH75" s="13"/>
      <c r="AI75" s="13"/>
      <c r="AJ75" s="74"/>
      <c r="AK75" s="126"/>
      <c r="AL75" s="118"/>
      <c r="AM75" s="10"/>
      <c r="AO75" s="11"/>
      <c r="AP75" s="6"/>
      <c r="AQ75" s="67"/>
      <c r="AR75" s="50"/>
      <c r="AS75" s="6"/>
      <c r="AT75" s="63"/>
      <c r="AU75" s="12"/>
    </row>
    <row r="76" spans="1:47" s="3" customFormat="1" ht="12.75">
      <c r="A76" s="1247"/>
      <c r="B76" s="603"/>
      <c r="C76" s="381"/>
      <c r="D76" s="126"/>
      <c r="E76" s="126"/>
      <c r="F76" s="31"/>
      <c r="G76" s="10"/>
      <c r="H76" s="11"/>
      <c r="I76" s="6"/>
      <c r="J76" s="53"/>
      <c r="K76" s="126"/>
      <c r="L76" s="126"/>
      <c r="M76" s="255"/>
      <c r="N76" s="10"/>
      <c r="O76" s="11"/>
      <c r="P76" s="6"/>
      <c r="Q76" s="53"/>
      <c r="R76" s="126"/>
      <c r="S76" s="126"/>
      <c r="T76" s="1679"/>
      <c r="U76" s="10"/>
      <c r="V76" s="6"/>
      <c r="W76" s="11"/>
      <c r="X76" s="53"/>
      <c r="Y76" s="126"/>
      <c r="Z76" s="31"/>
      <c r="AA76" s="10"/>
      <c r="AB76" s="11"/>
      <c r="AC76" s="11"/>
      <c r="AD76" s="53"/>
      <c r="AE76" s="126"/>
      <c r="AF76" s="255"/>
      <c r="AG76" s="13"/>
      <c r="AH76" s="13"/>
      <c r="AI76" s="13"/>
      <c r="AJ76" s="74"/>
      <c r="AK76" s="126"/>
      <c r="AL76" s="118"/>
      <c r="AM76" s="10"/>
      <c r="AO76" s="11"/>
      <c r="AP76" s="6"/>
      <c r="AQ76" s="67"/>
      <c r="AR76" s="50"/>
      <c r="AS76" s="6"/>
      <c r="AT76" s="63"/>
      <c r="AU76" s="12"/>
    </row>
    <row r="77" spans="1:47" s="3" customFormat="1" ht="12.75">
      <c r="A77" s="1247"/>
      <c r="B77" s="1214"/>
      <c r="C77" s="867"/>
      <c r="D77" s="127"/>
      <c r="E77" s="127"/>
      <c r="F77" s="384"/>
      <c r="G77" s="17"/>
      <c r="H77" s="19"/>
      <c r="I77" s="18"/>
      <c r="J77" s="56"/>
      <c r="K77" s="127"/>
      <c r="L77" s="127"/>
      <c r="M77" s="597"/>
      <c r="N77" s="17"/>
      <c r="O77" s="19"/>
      <c r="P77" s="18"/>
      <c r="Q77" s="56"/>
      <c r="R77" s="127"/>
      <c r="S77" s="127"/>
      <c r="T77" s="384"/>
      <c r="U77" s="17"/>
      <c r="V77" s="18"/>
      <c r="W77" s="19"/>
      <c r="X77" s="56"/>
      <c r="Y77" s="127"/>
      <c r="Z77" s="384"/>
      <c r="AA77" s="17"/>
      <c r="AB77" s="19"/>
      <c r="AC77" s="19"/>
      <c r="AD77" s="56"/>
      <c r="AE77" s="127"/>
      <c r="AF77" s="597"/>
      <c r="AG77" s="21"/>
      <c r="AH77" s="21"/>
      <c r="AI77" s="21"/>
      <c r="AJ77" s="199"/>
      <c r="AK77" s="127"/>
      <c r="AL77" s="384"/>
      <c r="AM77" s="17"/>
      <c r="AN77" s="18"/>
      <c r="AO77" s="19"/>
      <c r="AP77" s="18"/>
      <c r="AQ77" s="93"/>
      <c r="AR77" s="51"/>
      <c r="AS77" s="18"/>
      <c r="AT77" s="64"/>
      <c r="AU77" s="20"/>
    </row>
    <row r="78" spans="1:47" s="3" customFormat="1" ht="12.75">
      <c r="A78" s="1247"/>
      <c r="B78" s="603">
        <v>21</v>
      </c>
      <c r="C78" s="381" t="s">
        <v>117</v>
      </c>
      <c r="D78" s="126"/>
      <c r="E78" s="126"/>
      <c r="F78" s="31"/>
      <c r="G78" s="10"/>
      <c r="H78" s="11"/>
      <c r="I78" s="6"/>
      <c r="J78" s="53"/>
      <c r="K78" s="126"/>
      <c r="L78" s="126"/>
      <c r="M78" s="255"/>
      <c r="N78" s="10"/>
      <c r="O78" s="11"/>
      <c r="P78" s="6"/>
      <c r="Q78" s="53"/>
      <c r="R78" s="126"/>
      <c r="S78" s="126"/>
      <c r="T78" s="31"/>
      <c r="U78" s="10"/>
      <c r="V78" s="6"/>
      <c r="W78" s="11"/>
      <c r="X78" s="53"/>
      <c r="Y78" s="126" t="s">
        <v>117</v>
      </c>
      <c r="Z78" s="31" t="s">
        <v>479</v>
      </c>
      <c r="AA78" s="612" t="s">
        <v>211</v>
      </c>
      <c r="AB78" s="613"/>
      <c r="AC78" s="613"/>
      <c r="AD78" s="615"/>
      <c r="AE78" s="126"/>
      <c r="AF78" s="255"/>
      <c r="AG78" s="13"/>
      <c r="AH78" s="13"/>
      <c r="AI78" s="13"/>
      <c r="AJ78" s="74"/>
      <c r="AK78" s="126"/>
      <c r="AL78" s="118"/>
      <c r="AM78" s="10"/>
      <c r="AO78" s="11"/>
      <c r="AP78" s="6"/>
      <c r="AQ78" s="67"/>
      <c r="AR78" s="50"/>
      <c r="AS78" s="50"/>
      <c r="AT78" s="63"/>
      <c r="AU78" s="12"/>
    </row>
    <row r="79" spans="1:47" s="3" customFormat="1" ht="12.75">
      <c r="A79" s="1247"/>
      <c r="B79" s="603"/>
      <c r="C79" s="381"/>
      <c r="D79" s="126"/>
      <c r="E79" s="126"/>
      <c r="F79" s="31"/>
      <c r="G79" s="10"/>
      <c r="H79" s="11"/>
      <c r="I79" s="6"/>
      <c r="J79" s="59"/>
      <c r="K79" s="126"/>
      <c r="L79" s="126"/>
      <c r="M79" s="255"/>
      <c r="N79" s="10"/>
      <c r="O79" s="11"/>
      <c r="P79" s="6"/>
      <c r="Q79" s="53"/>
      <c r="R79" s="126"/>
      <c r="S79" s="126"/>
      <c r="T79" s="31"/>
      <c r="U79" s="10"/>
      <c r="V79" s="6"/>
      <c r="W79" s="11"/>
      <c r="X79" s="53"/>
      <c r="Y79" s="126"/>
      <c r="Z79" s="31"/>
      <c r="AA79" s="612" t="s">
        <v>206</v>
      </c>
      <c r="AB79" s="613" t="s">
        <v>386</v>
      </c>
      <c r="AC79" s="613">
        <v>16</v>
      </c>
      <c r="AD79" s="615">
        <v>150</v>
      </c>
      <c r="AE79" s="126"/>
      <c r="AF79" s="255"/>
      <c r="AG79" s="13"/>
      <c r="AH79" s="13"/>
      <c r="AI79" s="13"/>
      <c r="AJ79" s="74"/>
      <c r="AK79" s="126"/>
      <c r="AL79" s="118"/>
      <c r="AM79" s="10"/>
      <c r="AO79" s="11"/>
      <c r="AP79" s="6"/>
      <c r="AQ79" s="67"/>
      <c r="AR79" s="50"/>
      <c r="AS79" s="6"/>
      <c r="AT79" s="63"/>
      <c r="AU79" s="12"/>
    </row>
    <row r="80" spans="1:47" s="3" customFormat="1" ht="12.75">
      <c r="A80" s="1247"/>
      <c r="B80" s="1214"/>
      <c r="C80" s="867"/>
      <c r="D80" s="127"/>
      <c r="E80" s="127"/>
      <c r="F80" s="384"/>
      <c r="G80" s="17"/>
      <c r="H80" s="19"/>
      <c r="I80" s="18"/>
      <c r="J80" s="56"/>
      <c r="K80" s="127"/>
      <c r="L80" s="127"/>
      <c r="M80" s="597"/>
      <c r="N80" s="17"/>
      <c r="O80" s="19"/>
      <c r="P80" s="18"/>
      <c r="Q80" s="56"/>
      <c r="R80" s="127"/>
      <c r="S80" s="127"/>
      <c r="T80" s="384"/>
      <c r="U80" s="17"/>
      <c r="V80" s="18"/>
      <c r="W80" s="19"/>
      <c r="X80" s="56"/>
      <c r="Y80" s="127"/>
      <c r="Z80" s="384"/>
      <c r="AA80" s="630"/>
      <c r="AB80" s="631"/>
      <c r="AC80" s="631"/>
      <c r="AD80" s="633"/>
      <c r="AE80" s="127"/>
      <c r="AF80" s="597"/>
      <c r="AG80" s="21"/>
      <c r="AH80" s="21"/>
      <c r="AI80" s="21"/>
      <c r="AJ80" s="199"/>
      <c r="AK80" s="127"/>
      <c r="AL80" s="384"/>
      <c r="AM80" s="17"/>
      <c r="AN80" s="18"/>
      <c r="AO80" s="19"/>
      <c r="AP80" s="18"/>
      <c r="AQ80" s="93"/>
      <c r="AR80" s="51"/>
      <c r="AS80" s="18"/>
      <c r="AT80" s="64"/>
      <c r="AU80" s="20"/>
    </row>
    <row r="81" spans="1:47" s="3" customFormat="1" ht="12.75">
      <c r="A81" s="1247"/>
      <c r="B81" s="603">
        <v>22</v>
      </c>
      <c r="C81" s="381" t="s">
        <v>119</v>
      </c>
      <c r="D81" s="126"/>
      <c r="E81" s="126"/>
      <c r="F81" s="31"/>
      <c r="G81" s="616"/>
      <c r="H81" s="617"/>
      <c r="I81" s="618"/>
      <c r="J81" s="624"/>
      <c r="K81" s="126" t="s">
        <v>119</v>
      </c>
      <c r="L81" s="126"/>
      <c r="M81" s="255" t="s">
        <v>433</v>
      </c>
      <c r="N81" s="612" t="s">
        <v>180</v>
      </c>
      <c r="O81" s="613"/>
      <c r="P81" s="614"/>
      <c r="Q81" s="615"/>
      <c r="R81" s="126" t="s">
        <v>119</v>
      </c>
      <c r="S81" s="126"/>
      <c r="T81" s="31" t="s">
        <v>294</v>
      </c>
      <c r="U81" s="10"/>
      <c r="V81" s="6"/>
      <c r="W81" s="11"/>
      <c r="X81" s="53"/>
      <c r="Y81" s="126"/>
      <c r="Z81" s="31"/>
      <c r="AA81" s="10"/>
      <c r="AB81" s="11"/>
      <c r="AC81" s="11"/>
      <c r="AD81" s="53"/>
      <c r="AE81" s="126"/>
      <c r="AF81" s="255"/>
      <c r="AG81" s="13"/>
      <c r="AH81" s="13"/>
      <c r="AI81" s="13"/>
      <c r="AJ81" s="74"/>
      <c r="AK81" s="126" t="s">
        <v>119</v>
      </c>
      <c r="AL81" s="255" t="s">
        <v>219</v>
      </c>
      <c r="AM81" s="10" t="s">
        <v>30</v>
      </c>
      <c r="AN81" s="3" t="s">
        <v>110</v>
      </c>
      <c r="AO81" s="11">
        <v>10</v>
      </c>
      <c r="AP81" s="6"/>
      <c r="AQ81" s="67"/>
      <c r="AR81" s="50"/>
      <c r="AS81" s="50"/>
      <c r="AT81" s="63"/>
      <c r="AU81" s="12"/>
    </row>
    <row r="82" spans="1:47" s="3" customFormat="1" ht="12.75">
      <c r="A82" s="1247"/>
      <c r="B82" s="603"/>
      <c r="C82" s="381"/>
      <c r="D82" s="126"/>
      <c r="E82" s="126"/>
      <c r="F82" s="31"/>
      <c r="G82" s="616"/>
      <c r="H82" s="617"/>
      <c r="I82" s="618"/>
      <c r="J82" s="624"/>
      <c r="K82" s="126"/>
      <c r="L82" s="126"/>
      <c r="M82" s="255"/>
      <c r="N82" s="645" t="s">
        <v>111</v>
      </c>
      <c r="O82" s="613" t="s">
        <v>110</v>
      </c>
      <c r="P82" s="613">
        <v>18</v>
      </c>
      <c r="Q82" s="615">
        <v>250</v>
      </c>
      <c r="R82" s="126"/>
      <c r="S82" s="126"/>
      <c r="T82" s="31"/>
      <c r="U82" s="10"/>
      <c r="V82" s="6"/>
      <c r="W82" s="11"/>
      <c r="X82" s="53"/>
      <c r="Y82" s="126"/>
      <c r="Z82" s="31"/>
      <c r="AA82" s="10"/>
      <c r="AB82" s="11"/>
      <c r="AC82" s="11"/>
      <c r="AD82" s="53"/>
      <c r="AE82" s="126"/>
      <c r="AF82" s="255"/>
      <c r="AG82" s="13"/>
      <c r="AH82" s="13"/>
      <c r="AI82" s="13"/>
      <c r="AJ82" s="74"/>
      <c r="AK82" s="126" t="s">
        <v>119</v>
      </c>
      <c r="AL82" s="1775" t="s">
        <v>125</v>
      </c>
      <c r="AM82" s="1776" t="s">
        <v>50</v>
      </c>
      <c r="AN82" s="1777"/>
      <c r="AO82" s="1769"/>
      <c r="AP82" s="1777"/>
      <c r="AQ82" s="67"/>
      <c r="AR82" s="50"/>
      <c r="AS82" s="50"/>
      <c r="AT82" s="63"/>
      <c r="AU82" s="12"/>
    </row>
    <row r="83" spans="1:47" s="3" customFormat="1" ht="12.75">
      <c r="A83" s="1247"/>
      <c r="B83" s="603"/>
      <c r="C83" s="381"/>
      <c r="D83" s="126"/>
      <c r="E83" s="126"/>
      <c r="F83" s="31"/>
      <c r="G83" s="616"/>
      <c r="H83" s="617"/>
      <c r="I83" s="618"/>
      <c r="J83" s="624"/>
      <c r="K83" s="126"/>
      <c r="L83" s="126"/>
      <c r="M83" s="255"/>
      <c r="N83" s="645"/>
      <c r="O83" s="613"/>
      <c r="P83" s="614"/>
      <c r="Q83" s="615"/>
      <c r="R83" s="126"/>
      <c r="S83" s="126"/>
      <c r="T83" s="31"/>
      <c r="U83" s="10"/>
      <c r="V83" s="6"/>
      <c r="W83" s="11"/>
      <c r="X83" s="53"/>
      <c r="Y83" s="126"/>
      <c r="Z83" s="31"/>
      <c r="AA83" s="10"/>
      <c r="AB83" s="11"/>
      <c r="AC83" s="11"/>
      <c r="AD83" s="53"/>
      <c r="AE83" s="126"/>
      <c r="AF83" s="255"/>
      <c r="AG83" s="13"/>
      <c r="AH83" s="13"/>
      <c r="AI83" s="13"/>
      <c r="AJ83" s="74"/>
      <c r="AK83" s="126"/>
      <c r="AL83" s="1775"/>
      <c r="AM83" s="1776" t="s">
        <v>56</v>
      </c>
      <c r="AN83" s="1777"/>
      <c r="AO83" s="1769"/>
      <c r="AP83" s="1777"/>
      <c r="AQ83" s="67"/>
      <c r="AR83" s="50"/>
      <c r="AS83" s="50"/>
      <c r="AT83" s="63"/>
      <c r="AU83" s="12"/>
    </row>
    <row r="84" spans="1:47" s="3" customFormat="1" ht="12.75">
      <c r="A84" s="1247"/>
      <c r="B84" s="603"/>
      <c r="C84" s="381"/>
      <c r="D84" s="126"/>
      <c r="E84" s="126"/>
      <c r="F84" s="31"/>
      <c r="G84" s="616"/>
      <c r="H84" s="617"/>
      <c r="I84" s="618"/>
      <c r="J84" s="624"/>
      <c r="K84" s="126"/>
      <c r="L84" s="126"/>
      <c r="M84" s="255"/>
      <c r="N84" s="645"/>
      <c r="O84" s="613"/>
      <c r="P84" s="614"/>
      <c r="Q84" s="615"/>
      <c r="R84" s="126"/>
      <c r="S84" s="126"/>
      <c r="T84" s="31"/>
      <c r="U84" s="10"/>
      <c r="V84" s="6"/>
      <c r="W84" s="11"/>
      <c r="X84" s="53"/>
      <c r="Y84" s="126"/>
      <c r="Z84" s="31"/>
      <c r="AA84" s="10"/>
      <c r="AB84" s="11"/>
      <c r="AC84" s="11"/>
      <c r="AD84" s="53"/>
      <c r="AE84" s="126"/>
      <c r="AF84" s="255"/>
      <c r="AG84" s="13"/>
      <c r="AH84" s="13"/>
      <c r="AI84" s="13"/>
      <c r="AJ84" s="74"/>
      <c r="AK84" s="126"/>
      <c r="AL84" s="1775"/>
      <c r="AM84" s="1776" t="s">
        <v>111</v>
      </c>
      <c r="AN84" s="1777" t="s">
        <v>386</v>
      </c>
      <c r="AO84" s="1769">
        <v>12</v>
      </c>
      <c r="AP84" s="1777" t="s">
        <v>315</v>
      </c>
      <c r="AQ84" s="67"/>
      <c r="AR84" s="50"/>
      <c r="AS84" s="50"/>
      <c r="AT84" s="63"/>
      <c r="AU84" s="12"/>
    </row>
    <row r="85" spans="1:47" s="3" customFormat="1" ht="12.75">
      <c r="A85" s="1247"/>
      <c r="B85" s="603"/>
      <c r="C85" s="381"/>
      <c r="D85" s="126"/>
      <c r="E85" s="126"/>
      <c r="F85" s="31"/>
      <c r="G85" s="616"/>
      <c r="H85" s="617"/>
      <c r="I85" s="618"/>
      <c r="J85" s="624"/>
      <c r="K85" s="126"/>
      <c r="L85" s="126"/>
      <c r="M85" s="255"/>
      <c r="N85" s="645"/>
      <c r="O85" s="613"/>
      <c r="P85" s="614"/>
      <c r="Q85" s="615"/>
      <c r="R85" s="126"/>
      <c r="S85" s="126"/>
      <c r="T85" s="31"/>
      <c r="U85" s="10"/>
      <c r="V85" s="6"/>
      <c r="W85" s="11"/>
      <c r="X85" s="53"/>
      <c r="Y85" s="126"/>
      <c r="Z85" s="31"/>
      <c r="AA85" s="10"/>
      <c r="AB85" s="11"/>
      <c r="AC85" s="11"/>
      <c r="AD85" s="53"/>
      <c r="AE85" s="126"/>
      <c r="AF85" s="255"/>
      <c r="AG85" s="13"/>
      <c r="AH85" s="13"/>
      <c r="AI85" s="13"/>
      <c r="AJ85" s="74"/>
      <c r="AK85" s="126"/>
      <c r="AL85" s="1775"/>
      <c r="AM85" s="1776" t="s">
        <v>510</v>
      </c>
      <c r="AN85" s="1777"/>
      <c r="AO85" s="1769"/>
      <c r="AP85" s="1777"/>
      <c r="AQ85" s="67"/>
      <c r="AR85" s="50"/>
      <c r="AS85" s="50"/>
      <c r="AT85" s="63"/>
      <c r="AU85" s="12"/>
    </row>
    <row r="86" spans="1:47" s="3" customFormat="1" ht="12.75">
      <c r="A86" s="1247"/>
      <c r="B86" s="603"/>
      <c r="C86" s="381"/>
      <c r="D86" s="126"/>
      <c r="E86" s="126"/>
      <c r="F86" s="31"/>
      <c r="G86" s="616"/>
      <c r="H86" s="617"/>
      <c r="I86" s="618"/>
      <c r="J86" s="624"/>
      <c r="K86" s="126"/>
      <c r="L86" s="126"/>
      <c r="M86" s="255"/>
      <c r="N86" s="645"/>
      <c r="O86" s="613"/>
      <c r="P86" s="614"/>
      <c r="Q86" s="615"/>
      <c r="R86" s="126"/>
      <c r="S86" s="126"/>
      <c r="T86" s="31"/>
      <c r="U86" s="10"/>
      <c r="V86" s="6"/>
      <c r="W86" s="11"/>
      <c r="X86" s="53"/>
      <c r="Y86" s="126"/>
      <c r="Z86" s="31"/>
      <c r="AA86" s="10"/>
      <c r="AB86" s="11"/>
      <c r="AC86" s="11"/>
      <c r="AD86" s="53"/>
      <c r="AE86" s="126"/>
      <c r="AF86" s="255"/>
      <c r="AG86" s="13"/>
      <c r="AH86" s="13"/>
      <c r="AI86" s="13"/>
      <c r="AJ86" s="74"/>
      <c r="AK86" s="126"/>
      <c r="AL86" s="1775"/>
      <c r="AM86" s="1776" t="s">
        <v>511</v>
      </c>
      <c r="AN86" s="1777" t="s">
        <v>385</v>
      </c>
      <c r="AO86" s="1769">
        <v>18</v>
      </c>
      <c r="AP86" s="1777" t="s">
        <v>315</v>
      </c>
      <c r="AQ86" s="67"/>
      <c r="AR86" s="50"/>
      <c r="AS86" s="50"/>
      <c r="AT86" s="63"/>
      <c r="AU86" s="12"/>
    </row>
    <row r="87" spans="1:47" s="3" customFormat="1" ht="12.75">
      <c r="A87" s="1247"/>
      <c r="B87" s="944"/>
      <c r="C87" s="867"/>
      <c r="D87" s="127"/>
      <c r="E87" s="127"/>
      <c r="F87" s="384"/>
      <c r="G87" s="634"/>
      <c r="H87" s="636"/>
      <c r="I87" s="635"/>
      <c r="J87" s="637"/>
      <c r="K87" s="127"/>
      <c r="L87" s="127"/>
      <c r="M87" s="597"/>
      <c r="N87" s="1004"/>
      <c r="O87" s="631"/>
      <c r="P87" s="632"/>
      <c r="Q87" s="633"/>
      <c r="R87" s="127"/>
      <c r="S87" s="127"/>
      <c r="T87" s="384"/>
      <c r="U87" s="17"/>
      <c r="V87" s="18"/>
      <c r="W87" s="19"/>
      <c r="X87" s="56"/>
      <c r="Y87" s="127"/>
      <c r="Z87" s="384"/>
      <c r="AA87" s="17"/>
      <c r="AB87" s="19"/>
      <c r="AC87" s="19"/>
      <c r="AD87" s="56"/>
      <c r="AE87" s="127"/>
      <c r="AF87" s="597"/>
      <c r="AG87" s="21"/>
      <c r="AH87" s="21"/>
      <c r="AI87" s="21"/>
      <c r="AJ87" s="199"/>
      <c r="AK87" s="216"/>
      <c r="AL87" s="1778"/>
      <c r="AM87" s="1772" t="s">
        <v>55</v>
      </c>
      <c r="AN87" s="1773" t="s">
        <v>385</v>
      </c>
      <c r="AO87" s="1773">
        <v>14</v>
      </c>
      <c r="AP87" s="1779" t="s">
        <v>315</v>
      </c>
      <c r="AQ87" s="93"/>
      <c r="AR87" s="51"/>
      <c r="AS87" s="51"/>
      <c r="AT87" s="64"/>
      <c r="AU87" s="20"/>
    </row>
    <row r="88" spans="1:47" s="3" customFormat="1" ht="12.75">
      <c r="A88" s="1247"/>
      <c r="B88" s="603">
        <v>23</v>
      </c>
      <c r="C88" s="381" t="s">
        <v>123</v>
      </c>
      <c r="D88" s="126" t="s">
        <v>123</v>
      </c>
      <c r="E88" s="126"/>
      <c r="F88" s="31" t="s">
        <v>124</v>
      </c>
      <c r="G88" s="10"/>
      <c r="H88" s="11"/>
      <c r="I88" s="6"/>
      <c r="J88" s="53"/>
      <c r="K88" s="126"/>
      <c r="L88" s="126"/>
      <c r="M88" s="255"/>
      <c r="N88" s="10"/>
      <c r="O88" s="11"/>
      <c r="P88" s="6"/>
      <c r="Q88" s="53"/>
      <c r="R88" s="126"/>
      <c r="S88" s="126"/>
      <c r="T88" s="31"/>
      <c r="U88" s="10"/>
      <c r="V88" s="6"/>
      <c r="W88" s="11"/>
      <c r="X88" s="53"/>
      <c r="Y88" s="126"/>
      <c r="Z88" s="31"/>
      <c r="AA88" s="10"/>
      <c r="AB88" s="11"/>
      <c r="AC88" s="11"/>
      <c r="AD88" s="53"/>
      <c r="AE88" s="126"/>
      <c r="AF88" s="255"/>
      <c r="AG88" s="13"/>
      <c r="AH88" s="13"/>
      <c r="AI88" s="13"/>
      <c r="AJ88" s="74"/>
      <c r="AK88" s="126"/>
      <c r="AL88" s="255"/>
      <c r="AM88" s="10"/>
      <c r="AN88" s="11"/>
      <c r="AO88" s="11"/>
      <c r="AP88" s="6"/>
      <c r="AQ88" s="67"/>
      <c r="AR88" s="50"/>
      <c r="AS88" s="50"/>
      <c r="AT88" s="63"/>
      <c r="AU88" s="12"/>
    </row>
    <row r="89" spans="1:47" s="3" customFormat="1" ht="12.75">
      <c r="A89" s="1247"/>
      <c r="B89" s="603"/>
      <c r="C89" s="381"/>
      <c r="D89" s="126"/>
      <c r="E89" s="126"/>
      <c r="F89" s="31"/>
      <c r="G89" s="10"/>
      <c r="H89" s="11"/>
      <c r="I89" s="6"/>
      <c r="J89" s="53"/>
      <c r="K89" s="126"/>
      <c r="L89" s="126"/>
      <c r="M89" s="255"/>
      <c r="N89" s="10"/>
      <c r="O89" s="11"/>
      <c r="P89" s="6"/>
      <c r="Q89" s="53"/>
      <c r="R89" s="126"/>
      <c r="S89" s="126"/>
      <c r="T89" s="31"/>
      <c r="U89" s="10"/>
      <c r="V89" s="6"/>
      <c r="W89" s="11"/>
      <c r="X89" s="53"/>
      <c r="Y89" s="126"/>
      <c r="Z89" s="31"/>
      <c r="AA89" s="10"/>
      <c r="AB89" s="11"/>
      <c r="AC89" s="11"/>
      <c r="AD89" s="53"/>
      <c r="AE89" s="126"/>
      <c r="AF89" s="255"/>
      <c r="AG89" s="13"/>
      <c r="AH89" s="13"/>
      <c r="AI89" s="13"/>
      <c r="AJ89" s="74"/>
      <c r="AK89" s="126"/>
      <c r="AL89" s="255"/>
      <c r="AM89" s="10"/>
      <c r="AN89" s="11"/>
      <c r="AO89" s="11"/>
      <c r="AP89" s="6"/>
      <c r="AQ89" s="67"/>
      <c r="AR89" s="50"/>
      <c r="AS89" s="50"/>
      <c r="AT89" s="63"/>
      <c r="AU89" s="12"/>
    </row>
    <row r="90" spans="1:47" s="3" customFormat="1" ht="12.75">
      <c r="A90" s="1247"/>
      <c r="B90" s="603"/>
      <c r="C90" s="381"/>
      <c r="D90" s="126"/>
      <c r="E90" s="126"/>
      <c r="F90" s="31"/>
      <c r="G90" s="10"/>
      <c r="H90" s="11"/>
      <c r="I90" s="6"/>
      <c r="J90" s="53"/>
      <c r="K90" s="126"/>
      <c r="L90" s="126"/>
      <c r="M90" s="255"/>
      <c r="N90" s="10"/>
      <c r="O90" s="11"/>
      <c r="P90" s="6"/>
      <c r="Q90" s="53"/>
      <c r="R90" s="126"/>
      <c r="S90" s="126"/>
      <c r="T90" s="31"/>
      <c r="U90" s="10"/>
      <c r="V90" s="6"/>
      <c r="W90" s="11"/>
      <c r="X90" s="53"/>
      <c r="Y90" s="126"/>
      <c r="Z90" s="31"/>
      <c r="AA90" s="10"/>
      <c r="AB90" s="11"/>
      <c r="AC90" s="11"/>
      <c r="AD90" s="53"/>
      <c r="AE90" s="126"/>
      <c r="AF90" s="255"/>
      <c r="AG90" s="13"/>
      <c r="AH90" s="13"/>
      <c r="AI90" s="13"/>
      <c r="AJ90" s="74"/>
      <c r="AK90" s="126"/>
      <c r="AL90" s="255"/>
      <c r="AM90" s="10"/>
      <c r="AN90" s="11"/>
      <c r="AO90" s="11"/>
      <c r="AP90" s="50"/>
      <c r="AQ90" s="67"/>
      <c r="AR90" s="50"/>
      <c r="AS90" s="50"/>
      <c r="AT90" s="63"/>
      <c r="AU90" s="12"/>
    </row>
    <row r="91" spans="1:47" s="3" customFormat="1" ht="12.75">
      <c r="A91" s="1247"/>
      <c r="B91" s="603"/>
      <c r="C91" s="381"/>
      <c r="D91" s="126"/>
      <c r="E91" s="126"/>
      <c r="F91" s="31"/>
      <c r="G91" s="10"/>
      <c r="H91" s="11"/>
      <c r="I91" s="6"/>
      <c r="J91" s="53"/>
      <c r="K91" s="126"/>
      <c r="L91" s="126"/>
      <c r="M91" s="255"/>
      <c r="N91" s="10"/>
      <c r="O91" s="11"/>
      <c r="P91" s="6"/>
      <c r="Q91" s="53"/>
      <c r="R91" s="126"/>
      <c r="S91" s="126"/>
      <c r="T91" s="31"/>
      <c r="U91" s="10"/>
      <c r="V91" s="6"/>
      <c r="W91" s="11"/>
      <c r="X91" s="53"/>
      <c r="Y91" s="126"/>
      <c r="Z91" s="31"/>
      <c r="AA91" s="10"/>
      <c r="AB91" s="11"/>
      <c r="AC91" s="11"/>
      <c r="AD91" s="53"/>
      <c r="AE91" s="126"/>
      <c r="AF91" s="255"/>
      <c r="AG91" s="13"/>
      <c r="AH91" s="13"/>
      <c r="AI91" s="13"/>
      <c r="AJ91" s="74"/>
      <c r="AK91" s="126"/>
      <c r="AL91" s="255"/>
      <c r="AM91" s="10"/>
      <c r="AN91" s="11"/>
      <c r="AO91" s="11"/>
      <c r="AP91" s="6"/>
      <c r="AQ91" s="67"/>
      <c r="AR91" s="50"/>
      <c r="AS91" s="50"/>
      <c r="AT91" s="63"/>
      <c r="AU91" s="12"/>
    </row>
    <row r="92" spans="1:47" s="3" customFormat="1" ht="12.75">
      <c r="A92" s="1247"/>
      <c r="B92" s="603"/>
      <c r="C92" s="381"/>
      <c r="D92" s="126"/>
      <c r="E92" s="126"/>
      <c r="F92" s="31"/>
      <c r="G92" s="10"/>
      <c r="H92" s="11"/>
      <c r="I92" s="6"/>
      <c r="J92" s="53"/>
      <c r="K92" s="126"/>
      <c r="L92" s="126"/>
      <c r="M92" s="255"/>
      <c r="N92" s="32"/>
      <c r="O92" s="11"/>
      <c r="P92" s="11"/>
      <c r="Q92" s="53"/>
      <c r="R92" s="126"/>
      <c r="S92" s="126"/>
      <c r="T92" s="31"/>
      <c r="U92" s="10"/>
      <c r="V92" s="6"/>
      <c r="W92" s="11"/>
      <c r="X92" s="53"/>
      <c r="Y92" s="126"/>
      <c r="Z92" s="31"/>
      <c r="AA92" s="10"/>
      <c r="AB92" s="11"/>
      <c r="AC92" s="11"/>
      <c r="AD92" s="53"/>
      <c r="AE92" s="126"/>
      <c r="AF92" s="255"/>
      <c r="AG92" s="13"/>
      <c r="AH92" s="13"/>
      <c r="AI92" s="13"/>
      <c r="AJ92" s="74"/>
      <c r="AK92" s="126"/>
      <c r="AL92" s="255"/>
      <c r="AM92" s="10"/>
      <c r="AN92" s="11"/>
      <c r="AO92" s="11"/>
      <c r="AP92" s="50"/>
      <c r="AQ92" s="67"/>
      <c r="AR92" s="50"/>
      <c r="AS92" s="50"/>
      <c r="AT92" s="63"/>
      <c r="AU92" s="12"/>
    </row>
    <row r="93" spans="1:47" s="3" customFormat="1" ht="13.5" thickBot="1">
      <c r="A93" s="1247"/>
      <c r="B93" s="1195"/>
      <c r="C93" s="908"/>
      <c r="D93" s="128"/>
      <c r="E93" s="128"/>
      <c r="F93" s="385"/>
      <c r="G93" s="78"/>
      <c r="H93" s="79"/>
      <c r="I93" s="77"/>
      <c r="J93" s="76"/>
      <c r="K93" s="128"/>
      <c r="L93" s="128"/>
      <c r="M93" s="598"/>
      <c r="N93" s="91"/>
      <c r="O93" s="79"/>
      <c r="P93" s="77"/>
      <c r="Q93" s="76"/>
      <c r="R93" s="128"/>
      <c r="S93" s="128"/>
      <c r="T93" s="385"/>
      <c r="U93" s="78"/>
      <c r="V93" s="77"/>
      <c r="W93" s="79"/>
      <c r="X93" s="76"/>
      <c r="Y93" s="128"/>
      <c r="Z93" s="385"/>
      <c r="AA93" s="78"/>
      <c r="AB93" s="79"/>
      <c r="AC93" s="79"/>
      <c r="AD93" s="76"/>
      <c r="AE93" s="128"/>
      <c r="AF93" s="598"/>
      <c r="AG93" s="81"/>
      <c r="AH93" s="81"/>
      <c r="AI93" s="81"/>
      <c r="AJ93" s="200"/>
      <c r="AK93" s="218"/>
      <c r="AL93" s="598"/>
      <c r="AM93" s="78"/>
      <c r="AN93" s="79"/>
      <c r="AO93" s="79"/>
      <c r="AP93" s="80"/>
      <c r="AQ93" s="87"/>
      <c r="AR93" s="80"/>
      <c r="AS93" s="80"/>
      <c r="AT93" s="83"/>
      <c r="AU93" s="84"/>
    </row>
    <row r="94" spans="1:47" s="3" customFormat="1" ht="13.5" thickTop="1">
      <c r="A94" s="1247"/>
      <c r="B94" s="603">
        <v>24</v>
      </c>
      <c r="C94" s="381" t="s">
        <v>126</v>
      </c>
      <c r="D94" s="126"/>
      <c r="E94" s="126"/>
      <c r="F94" s="31"/>
      <c r="G94" s="10"/>
      <c r="H94" s="11"/>
      <c r="I94" s="6"/>
      <c r="J94" s="53"/>
      <c r="K94" s="126"/>
      <c r="L94" s="126"/>
      <c r="M94" s="255"/>
      <c r="N94" s="32"/>
      <c r="O94" s="11"/>
      <c r="P94" s="6"/>
      <c r="Q94" s="53"/>
      <c r="R94" s="126"/>
      <c r="S94" s="126"/>
      <c r="T94" s="31"/>
      <c r="U94" s="10"/>
      <c r="V94" s="6"/>
      <c r="W94" s="11"/>
      <c r="X94" s="53"/>
      <c r="Y94" s="126"/>
      <c r="Z94" s="31"/>
      <c r="AA94" s="10"/>
      <c r="AB94" s="11"/>
      <c r="AC94" s="11"/>
      <c r="AD94" s="53"/>
      <c r="AE94" s="126" t="s">
        <v>126</v>
      </c>
      <c r="AF94" s="255" t="s">
        <v>289</v>
      </c>
      <c r="AG94" s="731" t="s">
        <v>377</v>
      </c>
      <c r="AH94" s="732"/>
      <c r="AI94" s="707"/>
      <c r="AJ94" s="733"/>
      <c r="AK94" s="126"/>
      <c r="AL94" s="118"/>
      <c r="AM94" s="10"/>
      <c r="AO94" s="11"/>
      <c r="AP94" s="6"/>
      <c r="AQ94" s="67"/>
      <c r="AR94" s="50"/>
      <c r="AS94" s="63"/>
      <c r="AT94" s="63"/>
      <c r="AU94" s="12"/>
    </row>
    <row r="95" spans="1:47" s="3" customFormat="1" ht="12.75">
      <c r="A95" s="1247"/>
      <c r="B95" s="603"/>
      <c r="C95" s="381"/>
      <c r="D95" s="126"/>
      <c r="E95" s="126"/>
      <c r="F95" s="31"/>
      <c r="G95" s="10"/>
      <c r="H95" s="11"/>
      <c r="I95" s="6"/>
      <c r="J95" s="53"/>
      <c r="K95" s="126"/>
      <c r="L95" s="126"/>
      <c r="M95" s="255"/>
      <c r="N95" s="32"/>
      <c r="O95" s="11"/>
      <c r="P95" s="6"/>
      <c r="Q95" s="53"/>
      <c r="R95" s="126"/>
      <c r="S95" s="126"/>
      <c r="T95" s="31"/>
      <c r="U95" s="10"/>
      <c r="V95" s="6"/>
      <c r="W95" s="11"/>
      <c r="X95" s="53"/>
      <c r="Y95" s="126"/>
      <c r="Z95" s="31"/>
      <c r="AA95" s="10"/>
      <c r="AB95" s="11"/>
      <c r="AC95" s="11"/>
      <c r="AD95" s="53"/>
      <c r="AE95" s="126"/>
      <c r="AF95" s="255"/>
      <c r="AG95" s="731" t="s">
        <v>144</v>
      </c>
      <c r="AH95" s="732" t="s">
        <v>385</v>
      </c>
      <c r="AI95" s="707">
        <v>14</v>
      </c>
      <c r="AJ95" s="1752">
        <v>110</v>
      </c>
      <c r="AK95" s="126"/>
      <c r="AL95" s="118"/>
      <c r="AM95" s="10"/>
      <c r="AO95" s="11"/>
      <c r="AP95" s="6"/>
      <c r="AQ95" s="67"/>
      <c r="AR95" s="50"/>
      <c r="AS95" s="50"/>
      <c r="AT95" s="63"/>
      <c r="AU95" s="12"/>
    </row>
    <row r="96" spans="1:47" s="3" customFormat="1" ht="12.75">
      <c r="A96" s="1247"/>
      <c r="B96" s="944"/>
      <c r="C96" s="867"/>
      <c r="D96" s="127"/>
      <c r="E96" s="127"/>
      <c r="F96" s="384"/>
      <c r="G96" s="17"/>
      <c r="H96" s="19"/>
      <c r="I96" s="18"/>
      <c r="J96" s="56"/>
      <c r="K96" s="127"/>
      <c r="L96" s="127"/>
      <c r="M96" s="597"/>
      <c r="N96" s="35"/>
      <c r="O96" s="19"/>
      <c r="P96" s="18"/>
      <c r="Q96" s="56"/>
      <c r="R96" s="127"/>
      <c r="S96" s="127"/>
      <c r="T96" s="384"/>
      <c r="U96" s="17"/>
      <c r="V96" s="18"/>
      <c r="W96" s="19"/>
      <c r="X96" s="56"/>
      <c r="Y96" s="127"/>
      <c r="Z96" s="384"/>
      <c r="AA96" s="17"/>
      <c r="AB96" s="19"/>
      <c r="AC96" s="19"/>
      <c r="AD96" s="56"/>
      <c r="AE96" s="127"/>
      <c r="AF96" s="597"/>
      <c r="AG96" s="21"/>
      <c r="AH96" s="21"/>
      <c r="AI96" s="21"/>
      <c r="AJ96" s="199"/>
      <c r="AK96" s="127"/>
      <c r="AL96" s="384"/>
      <c r="AM96" s="17"/>
      <c r="AN96" s="18"/>
      <c r="AO96" s="19"/>
      <c r="AP96" s="18"/>
      <c r="AQ96" s="93"/>
      <c r="AR96" s="51"/>
      <c r="AS96" s="51"/>
      <c r="AT96" s="64"/>
      <c r="AU96" s="20"/>
    </row>
    <row r="97" spans="1:47" s="3" customFormat="1" ht="12.75">
      <c r="A97" s="1247"/>
      <c r="B97" s="603">
        <v>25</v>
      </c>
      <c r="C97" s="381" t="s">
        <v>109</v>
      </c>
      <c r="D97" s="126"/>
      <c r="E97" s="126"/>
      <c r="F97" s="255"/>
      <c r="G97" s="10"/>
      <c r="H97" s="11"/>
      <c r="I97" s="6"/>
      <c r="J97" s="53"/>
      <c r="K97" s="126" t="s">
        <v>109</v>
      </c>
      <c r="L97" s="126"/>
      <c r="M97" s="255" t="s">
        <v>433</v>
      </c>
      <c r="N97" s="254"/>
      <c r="O97" s="11"/>
      <c r="P97" s="6"/>
      <c r="Q97" s="53"/>
      <c r="R97" s="126"/>
      <c r="S97" s="126"/>
      <c r="T97" s="31"/>
      <c r="U97" s="10"/>
      <c r="V97" s="6"/>
      <c r="W97" s="11"/>
      <c r="X97" s="53"/>
      <c r="Y97" s="126"/>
      <c r="Z97" s="31"/>
      <c r="AA97" s="10"/>
      <c r="AB97" s="11"/>
      <c r="AC97" s="11"/>
      <c r="AD97" s="53"/>
      <c r="AE97" s="126"/>
      <c r="AF97" s="255"/>
      <c r="AG97" s="13"/>
      <c r="AH97" s="13"/>
      <c r="AI97" s="13"/>
      <c r="AJ97" s="74"/>
      <c r="AK97" s="126"/>
      <c r="AL97" s="118"/>
      <c r="AM97" s="10"/>
      <c r="AO97" s="11"/>
      <c r="AP97" s="6"/>
      <c r="AQ97" s="67"/>
      <c r="AR97" s="50"/>
      <c r="AS97" s="50"/>
      <c r="AT97" s="63"/>
      <c r="AU97" s="12"/>
    </row>
    <row r="98" spans="1:47" s="3" customFormat="1" ht="12.75">
      <c r="A98" s="1247"/>
      <c r="B98" s="603"/>
      <c r="C98" s="381"/>
      <c r="D98" s="126"/>
      <c r="E98" s="126"/>
      <c r="F98" s="31"/>
      <c r="G98" s="10"/>
      <c r="H98" s="11"/>
      <c r="I98" s="6"/>
      <c r="J98" s="53"/>
      <c r="K98" s="126"/>
      <c r="L98" s="126"/>
      <c r="M98" s="255"/>
      <c r="N98" s="32"/>
      <c r="O98" s="11"/>
      <c r="P98" s="6"/>
      <c r="Q98" s="53"/>
      <c r="R98" s="126"/>
      <c r="S98" s="126"/>
      <c r="T98" s="31"/>
      <c r="U98" s="10"/>
      <c r="V98" s="6"/>
      <c r="W98" s="11"/>
      <c r="X98" s="53"/>
      <c r="Y98" s="126"/>
      <c r="Z98" s="31"/>
      <c r="AA98" s="10"/>
      <c r="AB98" s="11"/>
      <c r="AC98" s="11"/>
      <c r="AD98" s="53"/>
      <c r="AE98" s="126"/>
      <c r="AF98" s="255"/>
      <c r="AG98" s="13"/>
      <c r="AH98" s="13"/>
      <c r="AI98" s="13"/>
      <c r="AJ98" s="74"/>
      <c r="AK98" s="126"/>
      <c r="AL98" s="118"/>
      <c r="AM98" s="10"/>
      <c r="AO98" s="11"/>
      <c r="AP98" s="6"/>
      <c r="AQ98" s="67"/>
      <c r="AR98" s="50"/>
      <c r="AS98" s="50"/>
      <c r="AT98" s="63"/>
      <c r="AU98" s="12"/>
    </row>
    <row r="99" spans="1:47" s="3" customFormat="1" ht="12.75">
      <c r="A99" s="1247"/>
      <c r="B99" s="944"/>
      <c r="C99" s="867"/>
      <c r="D99" s="257"/>
      <c r="E99" s="137"/>
      <c r="F99" s="389"/>
      <c r="G99" s="17"/>
      <c r="H99" s="19"/>
      <c r="I99" s="18"/>
      <c r="J99" s="56"/>
      <c r="K99" s="257"/>
      <c r="L99" s="137"/>
      <c r="M99" s="389"/>
      <c r="N99" s="35"/>
      <c r="O99" s="19"/>
      <c r="P99" s="18"/>
      <c r="Q99" s="56"/>
      <c r="R99" s="127"/>
      <c r="S99" s="127"/>
      <c r="T99" s="384"/>
      <c r="U99" s="17"/>
      <c r="V99" s="18"/>
      <c r="W99" s="19"/>
      <c r="X99" s="56"/>
      <c r="Y99" s="127"/>
      <c r="Z99" s="384"/>
      <c r="AA99" s="17"/>
      <c r="AB99" s="19"/>
      <c r="AC99" s="19"/>
      <c r="AD99" s="56"/>
      <c r="AE99" s="127"/>
      <c r="AF99" s="597"/>
      <c r="AG99" s="21"/>
      <c r="AH99" s="21"/>
      <c r="AI99" s="21"/>
      <c r="AJ99" s="199"/>
      <c r="AK99" s="127"/>
      <c r="AL99" s="384"/>
      <c r="AM99" s="17"/>
      <c r="AN99" s="18"/>
      <c r="AO99" s="19"/>
      <c r="AP99" s="18"/>
      <c r="AQ99" s="93"/>
      <c r="AR99" s="51"/>
      <c r="AS99" s="51"/>
      <c r="AT99" s="64"/>
      <c r="AU99" s="20"/>
    </row>
    <row r="100" spans="1:47" s="3" customFormat="1" ht="12.75">
      <c r="A100" s="1247"/>
      <c r="B100" s="603">
        <v>26</v>
      </c>
      <c r="C100" s="381" t="s">
        <v>112</v>
      </c>
      <c r="D100" s="126" t="s">
        <v>112</v>
      </c>
      <c r="E100" s="126"/>
      <c r="F100" s="255" t="s">
        <v>124</v>
      </c>
      <c r="G100" s="10"/>
      <c r="H100" s="11"/>
      <c r="I100" s="6"/>
      <c r="J100" s="53"/>
      <c r="K100" s="126"/>
      <c r="L100" s="126"/>
      <c r="M100" s="255"/>
      <c r="N100" s="32"/>
      <c r="O100" s="11"/>
      <c r="P100" s="6"/>
      <c r="Q100" s="53"/>
      <c r="R100" s="126"/>
      <c r="S100" s="126"/>
      <c r="T100" s="31"/>
      <c r="U100" s="10"/>
      <c r="V100" s="6"/>
      <c r="W100" s="11"/>
      <c r="X100" s="53"/>
      <c r="Y100" s="126"/>
      <c r="Z100" s="31"/>
      <c r="AA100" s="10"/>
      <c r="AB100" s="11"/>
      <c r="AC100" s="11"/>
      <c r="AD100" s="53"/>
      <c r="AE100" s="126"/>
      <c r="AF100" s="255"/>
      <c r="AG100" s="13"/>
      <c r="AH100" s="13"/>
      <c r="AI100" s="13"/>
      <c r="AJ100" s="74"/>
      <c r="AK100" s="126"/>
      <c r="AL100" s="118"/>
      <c r="AM100" s="10"/>
      <c r="AO100" s="11"/>
      <c r="AP100" s="6"/>
      <c r="AQ100" s="67"/>
      <c r="AR100" s="50"/>
      <c r="AS100" s="50"/>
      <c r="AT100" s="63"/>
      <c r="AU100" s="12"/>
    </row>
    <row r="101" spans="1:47" s="3" customFormat="1" ht="12.75">
      <c r="A101" s="1247"/>
      <c r="B101" s="603"/>
      <c r="C101" s="381"/>
      <c r="D101" s="126"/>
      <c r="E101" s="126"/>
      <c r="F101" s="31"/>
      <c r="G101" s="10"/>
      <c r="H101" s="11"/>
      <c r="I101" s="6"/>
      <c r="J101" s="53"/>
      <c r="K101" s="126"/>
      <c r="L101" s="126"/>
      <c r="M101" s="255"/>
      <c r="N101" s="32"/>
      <c r="O101" s="11"/>
      <c r="P101" s="6"/>
      <c r="Q101" s="53"/>
      <c r="R101" s="126"/>
      <c r="S101" s="126"/>
      <c r="T101" s="31"/>
      <c r="U101" s="10"/>
      <c r="V101" s="6"/>
      <c r="W101" s="11"/>
      <c r="X101" s="53"/>
      <c r="Y101" s="126"/>
      <c r="Z101" s="31"/>
      <c r="AA101" s="10"/>
      <c r="AB101" s="11"/>
      <c r="AC101" s="11"/>
      <c r="AD101" s="53"/>
      <c r="AE101" s="126"/>
      <c r="AF101" s="255"/>
      <c r="AG101" s="13"/>
      <c r="AH101" s="13"/>
      <c r="AI101" s="13"/>
      <c r="AJ101" s="74"/>
      <c r="AK101" s="126"/>
      <c r="AL101" s="118"/>
      <c r="AM101" s="10"/>
      <c r="AO101" s="11"/>
      <c r="AP101" s="6"/>
      <c r="AQ101" s="67"/>
      <c r="AR101" s="50"/>
      <c r="AS101" s="50"/>
      <c r="AT101" s="63"/>
      <c r="AU101" s="12"/>
    </row>
    <row r="102" spans="1:47" s="3" customFormat="1" ht="12.75">
      <c r="A102" s="1247"/>
      <c r="B102" s="944"/>
      <c r="C102" s="867"/>
      <c r="D102" s="127"/>
      <c r="E102" s="127"/>
      <c r="F102" s="384"/>
      <c r="G102" s="17"/>
      <c r="H102" s="19"/>
      <c r="I102" s="18"/>
      <c r="J102" s="56"/>
      <c r="K102" s="127"/>
      <c r="L102" s="127"/>
      <c r="M102" s="597"/>
      <c r="N102" s="35"/>
      <c r="O102" s="19"/>
      <c r="P102" s="18"/>
      <c r="Q102" s="56"/>
      <c r="R102" s="127"/>
      <c r="S102" s="127"/>
      <c r="T102" s="384"/>
      <c r="U102" s="17"/>
      <c r="V102" s="18"/>
      <c r="W102" s="19"/>
      <c r="X102" s="56"/>
      <c r="Y102" s="127"/>
      <c r="Z102" s="384"/>
      <c r="AA102" s="17"/>
      <c r="AB102" s="19"/>
      <c r="AC102" s="19"/>
      <c r="AD102" s="56"/>
      <c r="AE102" s="127"/>
      <c r="AF102" s="597"/>
      <c r="AG102" s="21"/>
      <c r="AH102" s="21"/>
      <c r="AI102" s="21"/>
      <c r="AJ102" s="199"/>
      <c r="AK102" s="127"/>
      <c r="AL102" s="384"/>
      <c r="AM102" s="17"/>
      <c r="AN102" s="18"/>
      <c r="AO102" s="19"/>
      <c r="AP102" s="18"/>
      <c r="AQ102" s="93"/>
      <c r="AR102" s="51"/>
      <c r="AS102" s="51"/>
      <c r="AT102" s="64"/>
      <c r="AU102" s="20"/>
    </row>
    <row r="103" spans="1:47" s="3" customFormat="1" ht="12.75">
      <c r="A103" s="1247"/>
      <c r="B103" s="603">
        <v>27</v>
      </c>
      <c r="C103" s="381" t="s">
        <v>115</v>
      </c>
      <c r="D103" s="126"/>
      <c r="E103" s="126"/>
      <c r="F103" s="31"/>
      <c r="G103" s="10"/>
      <c r="H103" s="11"/>
      <c r="I103" s="6"/>
      <c r="J103" s="53"/>
      <c r="K103" s="126"/>
      <c r="L103" s="126"/>
      <c r="M103" s="255"/>
      <c r="N103" s="33"/>
      <c r="O103" s="11"/>
      <c r="P103" s="6"/>
      <c r="Q103" s="53"/>
      <c r="R103" s="126" t="s">
        <v>115</v>
      </c>
      <c r="S103" s="126"/>
      <c r="T103" s="31" t="s">
        <v>371</v>
      </c>
      <c r="U103" s="10"/>
      <c r="V103" s="6"/>
      <c r="W103" s="11"/>
      <c r="X103" s="53"/>
      <c r="Y103" s="126"/>
      <c r="Z103" s="31"/>
      <c r="AA103" s="10"/>
      <c r="AB103" s="11"/>
      <c r="AC103" s="11"/>
      <c r="AD103" s="53"/>
      <c r="AE103" s="126"/>
      <c r="AF103" s="255"/>
      <c r="AG103" s="13"/>
      <c r="AH103" s="13"/>
      <c r="AI103" s="13"/>
      <c r="AJ103" s="74"/>
      <c r="AK103" s="126"/>
      <c r="AL103" s="118"/>
      <c r="AM103" s="10"/>
      <c r="AO103" s="11"/>
      <c r="AP103" s="6"/>
      <c r="AQ103" s="67"/>
      <c r="AR103" s="50"/>
      <c r="AS103" s="50"/>
      <c r="AT103" s="63"/>
      <c r="AU103" s="12"/>
    </row>
    <row r="104" spans="1:47" s="3" customFormat="1" ht="12.75">
      <c r="A104" s="1247"/>
      <c r="B104" s="603"/>
      <c r="C104" s="381"/>
      <c r="D104" s="126"/>
      <c r="E104" s="126"/>
      <c r="F104" s="31"/>
      <c r="G104" s="10"/>
      <c r="H104" s="11"/>
      <c r="I104" s="6"/>
      <c r="J104" s="53"/>
      <c r="K104" s="126"/>
      <c r="L104" s="126"/>
      <c r="M104" s="255"/>
      <c r="N104" s="33"/>
      <c r="O104" s="11"/>
      <c r="P104" s="6"/>
      <c r="Q104" s="53"/>
      <c r="R104" s="126"/>
      <c r="S104" s="126"/>
      <c r="T104" s="31"/>
      <c r="U104" s="10"/>
      <c r="V104" s="6"/>
      <c r="W104" s="11"/>
      <c r="X104" s="53"/>
      <c r="Y104" s="126"/>
      <c r="Z104" s="31"/>
      <c r="AA104" s="10"/>
      <c r="AB104" s="11"/>
      <c r="AC104" s="11"/>
      <c r="AD104" s="53"/>
      <c r="AE104" s="126"/>
      <c r="AF104" s="255"/>
      <c r="AG104" s="13"/>
      <c r="AH104" s="13"/>
      <c r="AI104" s="13"/>
      <c r="AJ104" s="74"/>
      <c r="AK104" s="126"/>
      <c r="AL104" s="118"/>
      <c r="AM104" s="10"/>
      <c r="AO104" s="11"/>
      <c r="AP104" s="6"/>
      <c r="AQ104" s="67"/>
      <c r="AR104" s="50"/>
      <c r="AS104" s="50"/>
      <c r="AT104" s="63"/>
      <c r="AU104" s="12"/>
    </row>
    <row r="105" spans="1:47" s="3" customFormat="1" ht="12.75">
      <c r="A105" s="1247"/>
      <c r="B105" s="944"/>
      <c r="C105" s="867"/>
      <c r="D105" s="127"/>
      <c r="E105" s="127"/>
      <c r="F105" s="597"/>
      <c r="G105" s="17"/>
      <c r="H105" s="19"/>
      <c r="I105" s="18"/>
      <c r="J105" s="56"/>
      <c r="K105" s="127"/>
      <c r="L105" s="127"/>
      <c r="M105" s="597"/>
      <c r="N105" s="34"/>
      <c r="O105" s="19"/>
      <c r="P105" s="18"/>
      <c r="Q105" s="56"/>
      <c r="R105" s="127"/>
      <c r="S105" s="127"/>
      <c r="T105" s="384"/>
      <c r="U105" s="17"/>
      <c r="V105" s="18"/>
      <c r="W105" s="19"/>
      <c r="X105" s="56"/>
      <c r="Y105" s="127"/>
      <c r="Z105" s="384"/>
      <c r="AA105" s="17"/>
      <c r="AB105" s="19"/>
      <c r="AC105" s="19"/>
      <c r="AD105" s="56"/>
      <c r="AE105" s="127"/>
      <c r="AF105" s="597"/>
      <c r="AG105" s="21"/>
      <c r="AH105" s="21"/>
      <c r="AI105" s="21"/>
      <c r="AJ105" s="199"/>
      <c r="AK105" s="127"/>
      <c r="AL105" s="384"/>
      <c r="AM105" s="17"/>
      <c r="AN105" s="18"/>
      <c r="AO105" s="19"/>
      <c r="AP105" s="18"/>
      <c r="AQ105" s="93"/>
      <c r="AR105" s="51"/>
      <c r="AS105" s="51"/>
      <c r="AT105" s="64"/>
      <c r="AU105" s="20"/>
    </row>
    <row r="106" spans="1:47" s="3" customFormat="1" ht="12.75">
      <c r="A106" s="1247"/>
      <c r="B106" s="603">
        <v>28</v>
      </c>
      <c r="C106" s="381" t="s">
        <v>117</v>
      </c>
      <c r="D106" s="126"/>
      <c r="E106" s="126"/>
      <c r="F106" s="836"/>
      <c r="G106" s="10"/>
      <c r="H106" s="11"/>
      <c r="I106" s="6"/>
      <c r="J106" s="53"/>
      <c r="K106" s="126"/>
      <c r="L106" s="126"/>
      <c r="M106" s="255"/>
      <c r="N106" s="33"/>
      <c r="O106" s="11"/>
      <c r="P106" s="6"/>
      <c r="Q106" s="53"/>
      <c r="R106" s="126"/>
      <c r="S106" s="126"/>
      <c r="T106" s="31"/>
      <c r="U106" s="10"/>
      <c r="V106" s="6"/>
      <c r="W106" s="11"/>
      <c r="X106" s="53"/>
      <c r="Y106" s="126" t="s">
        <v>117</v>
      </c>
      <c r="Z106" s="31" t="s">
        <v>479</v>
      </c>
      <c r="AA106" s="616" t="s">
        <v>358</v>
      </c>
      <c r="AB106" s="617"/>
      <c r="AC106" s="617"/>
      <c r="AD106" s="619"/>
      <c r="AE106" s="126"/>
      <c r="AF106" s="255"/>
      <c r="AG106" s="13"/>
      <c r="AH106" s="13"/>
      <c r="AI106" s="13"/>
      <c r="AJ106" s="74"/>
      <c r="AK106" s="126"/>
      <c r="AL106" s="118"/>
      <c r="AM106" s="10"/>
      <c r="AO106" s="11"/>
      <c r="AP106" s="6"/>
      <c r="AQ106" s="67"/>
      <c r="AR106" s="50"/>
      <c r="AS106" s="50"/>
      <c r="AT106" s="63"/>
      <c r="AU106" s="12"/>
    </row>
    <row r="107" spans="1:47" s="3" customFormat="1" ht="12.75">
      <c r="A107" s="1247"/>
      <c r="B107" s="602"/>
      <c r="C107" s="381"/>
      <c r="D107" s="126"/>
      <c r="E107" s="126"/>
      <c r="F107" s="836"/>
      <c r="G107" s="10"/>
      <c r="H107" s="11"/>
      <c r="I107" s="6"/>
      <c r="J107" s="53"/>
      <c r="K107" s="126"/>
      <c r="L107" s="126"/>
      <c r="M107" s="255"/>
      <c r="N107" s="33"/>
      <c r="O107" s="11"/>
      <c r="P107" s="6"/>
      <c r="Q107" s="53"/>
      <c r="R107" s="126"/>
      <c r="S107" s="126"/>
      <c r="T107" s="31"/>
      <c r="U107" s="10"/>
      <c r="V107" s="6"/>
      <c r="W107" s="11"/>
      <c r="X107" s="53"/>
      <c r="Y107" s="126"/>
      <c r="Z107" s="31"/>
      <c r="AA107" s="616" t="s">
        <v>111</v>
      </c>
      <c r="AB107" s="617" t="s">
        <v>385</v>
      </c>
      <c r="AC107" s="617">
        <v>18</v>
      </c>
      <c r="AD107" s="1746">
        <v>110</v>
      </c>
      <c r="AE107" s="126"/>
      <c r="AF107" s="255"/>
      <c r="AG107" s="13"/>
      <c r="AH107" s="13"/>
      <c r="AI107" s="13"/>
      <c r="AJ107" s="74"/>
      <c r="AK107" s="126"/>
      <c r="AL107" s="118"/>
      <c r="AM107" s="10"/>
      <c r="AO107" s="11"/>
      <c r="AP107" s="6"/>
      <c r="AQ107" s="67"/>
      <c r="AR107" s="50"/>
      <c r="AS107" s="50"/>
      <c r="AT107" s="63"/>
      <c r="AU107" s="12"/>
    </row>
    <row r="108" spans="1:47" s="3" customFormat="1" ht="12.75">
      <c r="A108" s="1249"/>
      <c r="B108" s="944"/>
      <c r="C108" s="867"/>
      <c r="D108" s="127"/>
      <c r="E108" s="127"/>
      <c r="F108" s="1423"/>
      <c r="G108" s="17"/>
      <c r="H108" s="19"/>
      <c r="I108" s="18"/>
      <c r="J108" s="56"/>
      <c r="K108" s="127"/>
      <c r="L108" s="127"/>
      <c r="M108" s="597"/>
      <c r="N108" s="34"/>
      <c r="O108" s="19"/>
      <c r="P108" s="18"/>
      <c r="Q108" s="56"/>
      <c r="R108" s="127"/>
      <c r="S108" s="127"/>
      <c r="T108" s="384"/>
      <c r="U108" s="17"/>
      <c r="V108" s="18"/>
      <c r="W108" s="19"/>
      <c r="X108" s="56"/>
      <c r="Y108" s="127"/>
      <c r="Z108" s="384"/>
      <c r="AA108" s="17"/>
      <c r="AB108" s="19"/>
      <c r="AC108" s="19"/>
      <c r="AD108" s="56"/>
      <c r="AE108" s="127"/>
      <c r="AF108" s="597"/>
      <c r="AG108" s="21"/>
      <c r="AH108" s="21"/>
      <c r="AI108" s="21"/>
      <c r="AJ108" s="199"/>
      <c r="AK108" s="127"/>
      <c r="AL108" s="384"/>
      <c r="AM108" s="17"/>
      <c r="AN108" s="18"/>
      <c r="AO108" s="19"/>
      <c r="AP108" s="18"/>
      <c r="AQ108" s="93"/>
      <c r="AR108" s="51"/>
      <c r="AS108" s="51"/>
      <c r="AT108" s="64"/>
      <c r="AU108" s="20"/>
    </row>
    <row r="109" spans="1:47" s="3" customFormat="1" ht="12.75">
      <c r="A109" s="1248"/>
      <c r="B109" s="603">
        <v>29</v>
      </c>
      <c r="C109" s="381" t="s">
        <v>119</v>
      </c>
      <c r="D109" s="292" t="s">
        <v>119</v>
      </c>
      <c r="E109" s="292"/>
      <c r="F109" s="117" t="s">
        <v>466</v>
      </c>
      <c r="G109" s="647" t="s">
        <v>58</v>
      </c>
      <c r="H109" s="648"/>
      <c r="I109" s="649"/>
      <c r="J109" s="1079"/>
      <c r="K109" s="126" t="s">
        <v>119</v>
      </c>
      <c r="L109" s="126"/>
      <c r="M109" s="255" t="s">
        <v>433</v>
      </c>
      <c r="N109" s="645" t="s">
        <v>228</v>
      </c>
      <c r="O109" s="613"/>
      <c r="P109" s="614"/>
      <c r="Q109" s="615"/>
      <c r="R109" s="126"/>
      <c r="S109" s="126"/>
      <c r="T109" s="31"/>
      <c r="U109" s="10"/>
      <c r="V109" s="6"/>
      <c r="W109" s="11"/>
      <c r="X109" s="53"/>
      <c r="Y109" s="126"/>
      <c r="Z109" s="31"/>
      <c r="AA109" s="10"/>
      <c r="AB109" s="11"/>
      <c r="AC109" s="11"/>
      <c r="AD109" s="53"/>
      <c r="AE109" s="126"/>
      <c r="AF109" s="255"/>
      <c r="AG109" s="13"/>
      <c r="AH109" s="13"/>
      <c r="AI109" s="13"/>
      <c r="AJ109" s="74"/>
      <c r="AK109" s="126" t="s">
        <v>119</v>
      </c>
      <c r="AL109" s="255" t="s">
        <v>219</v>
      </c>
      <c r="AM109" s="10"/>
      <c r="AO109" s="11"/>
      <c r="AP109" s="6"/>
      <c r="AQ109" s="67"/>
      <c r="AR109" s="50"/>
      <c r="AS109" s="50"/>
      <c r="AT109" s="63"/>
      <c r="AU109" s="12"/>
    </row>
    <row r="110" spans="1:47" s="3" customFormat="1" ht="12.75">
      <c r="A110" s="1248"/>
      <c r="B110" s="603"/>
      <c r="C110" s="381"/>
      <c r="D110" s="292"/>
      <c r="E110" s="292"/>
      <c r="F110" s="117" t="s">
        <v>241</v>
      </c>
      <c r="G110" s="647" t="s">
        <v>59</v>
      </c>
      <c r="H110" s="648" t="s">
        <v>120</v>
      </c>
      <c r="I110" s="649">
        <v>18</v>
      </c>
      <c r="J110" s="854">
        <v>1000</v>
      </c>
      <c r="K110" s="126"/>
      <c r="L110" s="126"/>
      <c r="M110" s="255"/>
      <c r="N110" s="645" t="s">
        <v>111</v>
      </c>
      <c r="O110" s="613" t="s">
        <v>110</v>
      </c>
      <c r="P110" s="661">
        <v>12</v>
      </c>
      <c r="Q110" s="656">
        <v>250</v>
      </c>
      <c r="R110" s="126"/>
      <c r="S110" s="126"/>
      <c r="T110" s="31"/>
      <c r="U110" s="10"/>
      <c r="V110" s="6"/>
      <c r="W110" s="11"/>
      <c r="X110" s="53"/>
      <c r="Y110" s="126"/>
      <c r="Z110" s="31"/>
      <c r="AA110" s="10"/>
      <c r="AB110" s="11"/>
      <c r="AC110" s="11"/>
      <c r="AD110" s="53"/>
      <c r="AE110" s="126"/>
      <c r="AF110" s="255"/>
      <c r="AG110" s="13"/>
      <c r="AH110" s="13"/>
      <c r="AI110" s="13"/>
      <c r="AJ110" s="74"/>
      <c r="AK110" s="126"/>
      <c r="AL110" s="31"/>
      <c r="AM110" s="10"/>
      <c r="AO110" s="11"/>
      <c r="AP110" s="6"/>
      <c r="AQ110" s="67"/>
      <c r="AR110" s="50"/>
      <c r="AS110" s="50"/>
      <c r="AT110" s="63"/>
      <c r="AU110" s="12"/>
    </row>
    <row r="111" spans="1:47" s="3" customFormat="1" ht="12.75">
      <c r="A111" s="28"/>
      <c r="B111" s="603"/>
      <c r="C111" s="381"/>
      <c r="D111" s="292"/>
      <c r="E111" s="292"/>
      <c r="F111" s="117"/>
      <c r="G111" s="660" t="s">
        <v>178</v>
      </c>
      <c r="H111" s="661" t="s">
        <v>121</v>
      </c>
      <c r="I111" s="662">
        <v>20</v>
      </c>
      <c r="J111" s="1076">
        <v>400</v>
      </c>
      <c r="K111" s="126"/>
      <c r="L111" s="126"/>
      <c r="M111" s="255"/>
      <c r="N111" s="10"/>
      <c r="O111" s="11"/>
      <c r="P111" s="11"/>
      <c r="Q111" s="50"/>
      <c r="R111" s="126"/>
      <c r="S111" s="126"/>
      <c r="T111" s="31"/>
      <c r="U111" s="10"/>
      <c r="V111" s="6"/>
      <c r="W111" s="11"/>
      <c r="X111" s="53"/>
      <c r="Y111" s="126"/>
      <c r="Z111" s="31"/>
      <c r="AA111" s="10"/>
      <c r="AB111" s="11"/>
      <c r="AC111" s="11"/>
      <c r="AD111" s="53"/>
      <c r="AE111" s="126"/>
      <c r="AF111" s="255"/>
      <c r="AG111" s="13"/>
      <c r="AH111" s="13"/>
      <c r="AI111" s="13"/>
      <c r="AJ111" s="74"/>
      <c r="AK111" s="126"/>
      <c r="AL111" s="255"/>
      <c r="AM111" s="10"/>
      <c r="AN111" s="11"/>
      <c r="AO111" s="11"/>
      <c r="AP111" s="50"/>
      <c r="AQ111" s="67"/>
      <c r="AR111" s="50"/>
      <c r="AS111" s="50"/>
      <c r="AT111" s="63"/>
      <c r="AU111" s="12"/>
    </row>
    <row r="112" spans="1:47" s="3" customFormat="1" ht="12.75">
      <c r="A112" s="28"/>
      <c r="B112" s="603"/>
      <c r="C112" s="381"/>
      <c r="D112" s="126"/>
      <c r="E112" s="126"/>
      <c r="F112" s="31"/>
      <c r="G112" s="616" t="s">
        <v>160</v>
      </c>
      <c r="H112" s="617"/>
      <c r="I112" s="618"/>
      <c r="J112" s="619"/>
      <c r="K112" s="126"/>
      <c r="L112" s="126"/>
      <c r="M112" s="255"/>
      <c r="N112" s="10"/>
      <c r="O112" s="11"/>
      <c r="P112" s="11"/>
      <c r="Q112" s="50"/>
      <c r="R112" s="126"/>
      <c r="S112" s="126"/>
      <c r="T112" s="31"/>
      <c r="U112" s="10"/>
      <c r="V112" s="6"/>
      <c r="W112" s="11"/>
      <c r="X112" s="53"/>
      <c r="Y112" s="126"/>
      <c r="Z112" s="31"/>
      <c r="AA112" s="10"/>
      <c r="AB112" s="11"/>
      <c r="AC112" s="11"/>
      <c r="AD112" s="53"/>
      <c r="AE112" s="126"/>
      <c r="AF112" s="255"/>
      <c r="AG112" s="13"/>
      <c r="AH112" s="13"/>
      <c r="AI112" s="13"/>
      <c r="AJ112" s="74"/>
      <c r="AK112" s="126"/>
      <c r="AL112" s="255"/>
      <c r="AM112" s="10"/>
      <c r="AN112" s="11"/>
      <c r="AO112" s="11"/>
      <c r="AP112" s="50"/>
      <c r="AQ112" s="67"/>
      <c r="AR112" s="50"/>
      <c r="AS112" s="50"/>
      <c r="AT112" s="63"/>
      <c r="AU112" s="12"/>
    </row>
    <row r="113" spans="1:47" s="3" customFormat="1" ht="12.75">
      <c r="A113" s="28"/>
      <c r="B113" s="603"/>
      <c r="C113" s="381"/>
      <c r="D113" s="126"/>
      <c r="E113" s="126"/>
      <c r="F113" s="31"/>
      <c r="G113" s="616" t="s">
        <v>954</v>
      </c>
      <c r="H113" s="617" t="s">
        <v>386</v>
      </c>
      <c r="I113" s="618">
        <v>10</v>
      </c>
      <c r="J113" s="619">
        <v>150</v>
      </c>
      <c r="K113" s="126"/>
      <c r="L113" s="126"/>
      <c r="M113" s="255"/>
      <c r="N113" s="10"/>
      <c r="O113" s="11"/>
      <c r="P113" s="11"/>
      <c r="Q113" s="50"/>
      <c r="R113" s="126"/>
      <c r="S113" s="126"/>
      <c r="T113" s="31"/>
      <c r="U113" s="10"/>
      <c r="V113" s="6"/>
      <c r="W113" s="11"/>
      <c r="X113" s="53"/>
      <c r="Y113" s="126"/>
      <c r="Z113" s="31"/>
      <c r="AA113" s="10"/>
      <c r="AB113" s="11"/>
      <c r="AC113" s="11"/>
      <c r="AD113" s="53"/>
      <c r="AE113" s="126"/>
      <c r="AF113" s="255"/>
      <c r="AG113" s="13"/>
      <c r="AH113" s="13"/>
      <c r="AI113" s="13"/>
      <c r="AJ113" s="74"/>
      <c r="AK113" s="126"/>
      <c r="AL113" s="255"/>
      <c r="AM113" s="10"/>
      <c r="AN113" s="11"/>
      <c r="AO113" s="11"/>
      <c r="AP113" s="50"/>
      <c r="AQ113" s="67"/>
      <c r="AR113" s="50"/>
      <c r="AS113" s="50"/>
      <c r="AT113" s="63"/>
      <c r="AU113" s="12"/>
    </row>
    <row r="114" spans="1:47" s="3" customFormat="1" ht="12.75">
      <c r="A114" s="28"/>
      <c r="B114" s="603"/>
      <c r="C114" s="381"/>
      <c r="D114" s="126"/>
      <c r="E114" s="126"/>
      <c r="F114" s="31"/>
      <c r="G114" s="616" t="s">
        <v>369</v>
      </c>
      <c r="H114" s="617"/>
      <c r="I114" s="618"/>
      <c r="J114" s="619"/>
      <c r="K114" s="126"/>
      <c r="L114" s="126"/>
      <c r="M114" s="255"/>
      <c r="N114" s="10"/>
      <c r="O114" s="11"/>
      <c r="P114" s="11"/>
      <c r="Q114" s="50"/>
      <c r="R114" s="126"/>
      <c r="S114" s="126"/>
      <c r="T114" s="31"/>
      <c r="U114" s="10"/>
      <c r="V114" s="6"/>
      <c r="W114" s="11"/>
      <c r="X114" s="53"/>
      <c r="Y114" s="126"/>
      <c r="Z114" s="31"/>
      <c r="AA114" s="10"/>
      <c r="AB114" s="11"/>
      <c r="AC114" s="11"/>
      <c r="AD114" s="53"/>
      <c r="AE114" s="126"/>
      <c r="AF114" s="255"/>
      <c r="AG114" s="13"/>
      <c r="AH114" s="13"/>
      <c r="AI114" s="13"/>
      <c r="AJ114" s="74"/>
      <c r="AK114" s="126"/>
      <c r="AL114" s="255"/>
      <c r="AM114" s="10"/>
      <c r="AN114" s="11"/>
      <c r="AO114" s="11"/>
      <c r="AP114" s="50"/>
      <c r="AQ114" s="67"/>
      <c r="AR114" s="50"/>
      <c r="AS114" s="50"/>
      <c r="AT114" s="63"/>
      <c r="AU114" s="12"/>
    </row>
    <row r="115" spans="1:47" s="3" customFormat="1" ht="12.75">
      <c r="A115" s="28"/>
      <c r="B115" s="944"/>
      <c r="C115" s="867"/>
      <c r="D115" s="127"/>
      <c r="E115" s="127"/>
      <c r="F115" s="384"/>
      <c r="G115" s="634" t="s">
        <v>955</v>
      </c>
      <c r="H115" s="636" t="s">
        <v>386</v>
      </c>
      <c r="I115" s="635">
        <v>16</v>
      </c>
      <c r="J115" s="637">
        <v>150</v>
      </c>
      <c r="K115" s="127"/>
      <c r="L115" s="127"/>
      <c r="M115" s="597"/>
      <c r="N115" s="17"/>
      <c r="O115" s="19"/>
      <c r="P115" s="18"/>
      <c r="Q115" s="56"/>
      <c r="R115" s="127"/>
      <c r="S115" s="127"/>
      <c r="T115" s="384"/>
      <c r="U115" s="17"/>
      <c r="V115" s="18"/>
      <c r="W115" s="19"/>
      <c r="X115" s="56"/>
      <c r="Y115" s="127"/>
      <c r="Z115" s="384"/>
      <c r="AA115" s="17"/>
      <c r="AB115" s="19"/>
      <c r="AC115" s="19"/>
      <c r="AD115" s="56"/>
      <c r="AE115" s="127"/>
      <c r="AF115" s="597"/>
      <c r="AG115" s="21"/>
      <c r="AH115" s="21"/>
      <c r="AI115" s="21"/>
      <c r="AJ115" s="199"/>
      <c r="AK115" s="216"/>
      <c r="AL115" s="597"/>
      <c r="AM115" s="17"/>
      <c r="AN115" s="19"/>
      <c r="AO115" s="19"/>
      <c r="AP115" s="51"/>
      <c r="AQ115" s="93"/>
      <c r="AR115" s="51"/>
      <c r="AS115" s="51"/>
      <c r="AT115" s="64"/>
      <c r="AU115" s="20"/>
    </row>
    <row r="116" spans="1:47" s="3" customFormat="1" ht="12.75">
      <c r="A116" s="28"/>
      <c r="B116" s="603">
        <v>30</v>
      </c>
      <c r="C116" s="381" t="s">
        <v>123</v>
      </c>
      <c r="D116" s="126" t="s">
        <v>123</v>
      </c>
      <c r="E116" s="126"/>
      <c r="F116" s="117" t="s">
        <v>466</v>
      </c>
      <c r="G116" s="647" t="s">
        <v>546</v>
      </c>
      <c r="H116" s="1736" t="s">
        <v>110</v>
      </c>
      <c r="I116" s="649">
        <v>32</v>
      </c>
      <c r="J116" s="854">
        <v>1250</v>
      </c>
      <c r="K116" s="126"/>
      <c r="L116" s="126"/>
      <c r="M116" s="255"/>
      <c r="N116" s="10"/>
      <c r="O116" s="11"/>
      <c r="P116" s="6"/>
      <c r="Q116" s="53"/>
      <c r="R116" s="126" t="s">
        <v>123</v>
      </c>
      <c r="S116" s="126"/>
      <c r="T116" s="31" t="s">
        <v>294</v>
      </c>
      <c r="U116" s="10"/>
      <c r="V116" s="6"/>
      <c r="W116" s="11"/>
      <c r="X116" s="53"/>
      <c r="Y116" s="126"/>
      <c r="Z116" s="31"/>
      <c r="AA116" s="10"/>
      <c r="AB116" s="11"/>
      <c r="AC116" s="11"/>
      <c r="AD116" s="53"/>
      <c r="AE116" s="126"/>
      <c r="AF116" s="255"/>
      <c r="AG116" s="13"/>
      <c r="AH116" s="13"/>
      <c r="AI116" s="13"/>
      <c r="AJ116" s="74"/>
      <c r="AK116" s="126" t="s">
        <v>123</v>
      </c>
      <c r="AL116" s="255" t="s">
        <v>298</v>
      </c>
      <c r="AM116" s="10"/>
      <c r="AN116" s="11"/>
      <c r="AO116" s="11"/>
      <c r="AP116" s="6"/>
      <c r="AQ116" s="67"/>
      <c r="AR116" s="50"/>
      <c r="AS116" s="50"/>
      <c r="AT116" s="63"/>
      <c r="AU116" s="12"/>
    </row>
    <row r="117" spans="1:47" s="3" customFormat="1" ht="12.75">
      <c r="A117" s="28"/>
      <c r="B117" s="29"/>
      <c r="C117" s="53"/>
      <c r="D117" s="126"/>
      <c r="E117" s="126"/>
      <c r="F117" s="117" t="s">
        <v>241</v>
      </c>
      <c r="G117" s="880" t="s">
        <v>357</v>
      </c>
      <c r="H117" s="881"/>
      <c r="I117" s="882"/>
      <c r="J117" s="883"/>
      <c r="K117" s="126"/>
      <c r="L117" s="126"/>
      <c r="M117" s="255"/>
      <c r="N117" s="32"/>
      <c r="O117" s="11"/>
      <c r="P117" s="11"/>
      <c r="Q117" s="53"/>
      <c r="R117" s="126"/>
      <c r="S117" s="126"/>
      <c r="T117" s="31"/>
      <c r="U117" s="10"/>
      <c r="V117" s="6"/>
      <c r="W117" s="11"/>
      <c r="X117" s="53"/>
      <c r="Y117" s="126"/>
      <c r="Z117" s="31"/>
      <c r="AA117" s="10"/>
      <c r="AB117" s="11"/>
      <c r="AC117" s="11"/>
      <c r="AD117" s="53"/>
      <c r="AE117" s="126"/>
      <c r="AF117" s="255"/>
      <c r="AG117" s="13"/>
      <c r="AH117" s="13"/>
      <c r="AI117" s="13"/>
      <c r="AJ117" s="74"/>
      <c r="AK117" s="126"/>
      <c r="AL117" s="255"/>
      <c r="AM117" s="10"/>
      <c r="AN117" s="11"/>
      <c r="AO117" s="11"/>
      <c r="AP117" s="6"/>
      <c r="AQ117" s="67"/>
      <c r="AR117" s="50"/>
      <c r="AS117" s="50"/>
      <c r="AT117" s="63"/>
      <c r="AU117" s="12"/>
    </row>
    <row r="118" spans="1:47" s="3" customFormat="1" ht="12.75">
      <c r="A118" s="28"/>
      <c r="B118" s="29"/>
      <c r="C118" s="53"/>
      <c r="D118" s="126"/>
      <c r="E118" s="126"/>
      <c r="F118" s="117"/>
      <c r="G118" s="880" t="s">
        <v>361</v>
      </c>
      <c r="H118" s="881" t="s">
        <v>120</v>
      </c>
      <c r="I118" s="882">
        <v>16</v>
      </c>
      <c r="J118" s="1763">
        <v>750</v>
      </c>
      <c r="K118" s="126"/>
      <c r="L118" s="126"/>
      <c r="M118" s="255"/>
      <c r="N118" s="32"/>
      <c r="O118" s="11"/>
      <c r="P118" s="11"/>
      <c r="Q118" s="53"/>
      <c r="R118" s="126"/>
      <c r="S118" s="126"/>
      <c r="T118" s="31"/>
      <c r="U118" s="10"/>
      <c r="V118" s="6"/>
      <c r="W118" s="11"/>
      <c r="X118" s="53"/>
      <c r="Y118" s="126"/>
      <c r="Z118" s="31"/>
      <c r="AA118" s="10"/>
      <c r="AB118" s="11"/>
      <c r="AC118" s="11"/>
      <c r="AD118" s="53"/>
      <c r="AE118" s="126"/>
      <c r="AF118" s="255"/>
      <c r="AG118" s="13"/>
      <c r="AH118" s="13"/>
      <c r="AI118" s="13"/>
      <c r="AJ118" s="74"/>
      <c r="AK118" s="126"/>
      <c r="AL118" s="255"/>
      <c r="AM118" s="10"/>
      <c r="AN118" s="11"/>
      <c r="AO118" s="11"/>
      <c r="AP118" s="50"/>
      <c r="AQ118" s="67"/>
      <c r="AR118" s="50"/>
      <c r="AS118" s="50"/>
      <c r="AT118" s="63"/>
      <c r="AU118" s="12"/>
    </row>
    <row r="119" spans="1:47" s="3" customFormat="1" ht="12.75">
      <c r="A119" s="28"/>
      <c r="B119" s="29"/>
      <c r="C119" s="53"/>
      <c r="D119" s="126"/>
      <c r="E119" s="126"/>
      <c r="F119" s="31"/>
      <c r="G119" s="884" t="s">
        <v>57</v>
      </c>
      <c r="H119" s="885" t="s">
        <v>120</v>
      </c>
      <c r="I119" s="886">
        <v>16</v>
      </c>
      <c r="J119" s="1786">
        <v>750</v>
      </c>
      <c r="K119" s="126"/>
      <c r="L119" s="126"/>
      <c r="M119" s="255"/>
      <c r="N119" s="32"/>
      <c r="O119" s="11"/>
      <c r="P119" s="11"/>
      <c r="Q119" s="53"/>
      <c r="R119" s="126"/>
      <c r="S119" s="126"/>
      <c r="T119" s="31"/>
      <c r="U119" s="10"/>
      <c r="V119" s="6"/>
      <c r="W119" s="11"/>
      <c r="X119" s="53"/>
      <c r="Y119" s="126"/>
      <c r="Z119" s="31"/>
      <c r="AA119" s="10"/>
      <c r="AB119" s="11"/>
      <c r="AC119" s="11"/>
      <c r="AD119" s="53"/>
      <c r="AE119" s="126"/>
      <c r="AF119" s="255"/>
      <c r="AG119" s="13"/>
      <c r="AH119" s="13"/>
      <c r="AI119" s="13"/>
      <c r="AJ119" s="74"/>
      <c r="AK119" s="126"/>
      <c r="AL119" s="255"/>
      <c r="AM119" s="10"/>
      <c r="AN119" s="11"/>
      <c r="AO119" s="11"/>
      <c r="AP119" s="6"/>
      <c r="AQ119" s="67"/>
      <c r="AR119" s="50"/>
      <c r="AS119" s="50"/>
      <c r="AT119" s="63"/>
      <c r="AU119" s="12"/>
    </row>
    <row r="120" spans="1:47" s="3" customFormat="1" ht="12.75">
      <c r="A120" s="28"/>
      <c r="B120" s="29"/>
      <c r="C120" s="53"/>
      <c r="D120" s="126"/>
      <c r="E120" s="126"/>
      <c r="F120" s="31"/>
      <c r="G120" s="880" t="s">
        <v>167</v>
      </c>
      <c r="H120" s="881"/>
      <c r="I120" s="882"/>
      <c r="J120" s="883"/>
      <c r="K120" s="126"/>
      <c r="L120" s="126"/>
      <c r="M120" s="255"/>
      <c r="N120" s="32"/>
      <c r="O120" s="11"/>
      <c r="P120" s="11"/>
      <c r="Q120" s="53"/>
      <c r="R120" s="126"/>
      <c r="S120" s="126"/>
      <c r="T120" s="31"/>
      <c r="U120" s="10"/>
      <c r="V120" s="6"/>
      <c r="W120" s="11"/>
      <c r="X120" s="53"/>
      <c r="Y120" s="126"/>
      <c r="Z120" s="31"/>
      <c r="AA120" s="10"/>
      <c r="AB120" s="11"/>
      <c r="AC120" s="11"/>
      <c r="AD120" s="53"/>
      <c r="AE120" s="126"/>
      <c r="AF120" s="255"/>
      <c r="AG120" s="13"/>
      <c r="AH120" s="13"/>
      <c r="AI120" s="13"/>
      <c r="AJ120" s="74"/>
      <c r="AK120" s="126"/>
      <c r="AL120" s="255"/>
      <c r="AM120" s="10"/>
      <c r="AN120" s="11"/>
      <c r="AO120" s="11"/>
      <c r="AP120" s="6"/>
      <c r="AQ120" s="67"/>
      <c r="AR120" s="50"/>
      <c r="AS120" s="50"/>
      <c r="AT120" s="63"/>
      <c r="AU120" s="12"/>
    </row>
    <row r="121" spans="1:47" s="3" customFormat="1" ht="12.75">
      <c r="A121" s="28"/>
      <c r="B121" s="29"/>
      <c r="C121" s="53"/>
      <c r="D121" s="126"/>
      <c r="E121" s="126"/>
      <c r="F121" s="31"/>
      <c r="G121" s="880" t="s">
        <v>111</v>
      </c>
      <c r="H121" s="1737" t="s">
        <v>110</v>
      </c>
      <c r="I121" s="882">
        <v>12</v>
      </c>
      <c r="J121" s="883">
        <v>300</v>
      </c>
      <c r="K121" s="126"/>
      <c r="L121" s="126"/>
      <c r="M121" s="255"/>
      <c r="N121" s="32"/>
      <c r="O121" s="11"/>
      <c r="P121" s="11"/>
      <c r="Q121" s="53"/>
      <c r="R121" s="126"/>
      <c r="S121" s="126"/>
      <c r="T121" s="31"/>
      <c r="U121" s="10"/>
      <c r="V121" s="6"/>
      <c r="W121" s="11"/>
      <c r="X121" s="53"/>
      <c r="Y121" s="126"/>
      <c r="Z121" s="31"/>
      <c r="AA121" s="10"/>
      <c r="AB121" s="11"/>
      <c r="AC121" s="11"/>
      <c r="AD121" s="53"/>
      <c r="AE121" s="126"/>
      <c r="AF121" s="255"/>
      <c r="AG121" s="13"/>
      <c r="AH121" s="13"/>
      <c r="AI121" s="13"/>
      <c r="AJ121" s="74"/>
      <c r="AK121" s="126"/>
      <c r="AL121" s="255"/>
      <c r="AM121" s="10"/>
      <c r="AN121" s="11"/>
      <c r="AO121" s="11"/>
      <c r="AP121" s="50"/>
      <c r="AQ121" s="67"/>
      <c r="AR121" s="50"/>
      <c r="AS121" s="50"/>
      <c r="AT121" s="63"/>
      <c r="AU121" s="12"/>
    </row>
    <row r="122" spans="1:47" s="3" customFormat="1" ht="13.5" thickBot="1">
      <c r="A122" s="28"/>
      <c r="B122" s="192"/>
      <c r="C122" s="76"/>
      <c r="D122" s="128"/>
      <c r="E122" s="128"/>
      <c r="F122" s="385"/>
      <c r="G122" s="890" t="s">
        <v>362</v>
      </c>
      <c r="H122" s="1805" t="s">
        <v>110</v>
      </c>
      <c r="I122" s="892">
        <v>12</v>
      </c>
      <c r="J122" s="893">
        <v>300</v>
      </c>
      <c r="K122" s="128"/>
      <c r="L122" s="128"/>
      <c r="M122" s="598"/>
      <c r="N122" s="91"/>
      <c r="O122" s="79"/>
      <c r="P122" s="77"/>
      <c r="Q122" s="76"/>
      <c r="R122" s="128"/>
      <c r="S122" s="128"/>
      <c r="T122" s="385"/>
      <c r="U122" s="78"/>
      <c r="V122" s="77"/>
      <c r="W122" s="79"/>
      <c r="X122" s="76"/>
      <c r="Y122" s="128"/>
      <c r="Z122" s="385"/>
      <c r="AA122" s="78"/>
      <c r="AB122" s="79"/>
      <c r="AC122" s="79"/>
      <c r="AD122" s="76"/>
      <c r="AE122" s="128"/>
      <c r="AF122" s="598"/>
      <c r="AG122" s="81"/>
      <c r="AH122" s="81"/>
      <c r="AI122" s="81"/>
      <c r="AJ122" s="200"/>
      <c r="AK122" s="218"/>
      <c r="AL122" s="598"/>
      <c r="AM122" s="78"/>
      <c r="AN122" s="79"/>
      <c r="AO122" s="79"/>
      <c r="AP122" s="80"/>
      <c r="AQ122" s="87"/>
      <c r="AR122" s="80"/>
      <c r="AS122" s="80"/>
      <c r="AT122" s="83"/>
      <c r="AU122" s="84"/>
    </row>
    <row r="123" spans="1:47" s="3" customFormat="1" ht="13.5" thickTop="1">
      <c r="A123" s="8"/>
      <c r="B123" s="29">
        <v>31</v>
      </c>
      <c r="C123" s="53" t="s">
        <v>126</v>
      </c>
      <c r="D123" s="126"/>
      <c r="E123" s="126"/>
      <c r="F123" s="31"/>
      <c r="G123" s="10"/>
      <c r="H123" s="11"/>
      <c r="I123" s="6"/>
      <c r="J123" s="53"/>
      <c r="K123" s="126"/>
      <c r="L123" s="126"/>
      <c r="M123" s="255"/>
      <c r="N123" s="33"/>
      <c r="O123" s="11"/>
      <c r="P123" s="6"/>
      <c r="Q123" s="53"/>
      <c r="R123" s="126"/>
      <c r="S123" s="126"/>
      <c r="T123" s="31"/>
      <c r="U123" s="10"/>
      <c r="V123" s="6"/>
      <c r="W123" s="11"/>
      <c r="X123" s="53"/>
      <c r="Y123" s="126" t="s">
        <v>126</v>
      </c>
      <c r="Z123" s="31" t="s">
        <v>478</v>
      </c>
      <c r="AA123" s="10"/>
      <c r="AB123" s="11"/>
      <c r="AC123" s="11"/>
      <c r="AD123" s="53"/>
      <c r="AE123" s="126"/>
      <c r="AF123" s="255"/>
      <c r="AG123" s="13"/>
      <c r="AH123" s="13"/>
      <c r="AI123" s="13"/>
      <c r="AJ123" s="74"/>
      <c r="AK123" s="126"/>
      <c r="AL123" s="118"/>
      <c r="AM123" s="10"/>
      <c r="AO123" s="11"/>
      <c r="AP123" s="6"/>
      <c r="AQ123" s="67"/>
      <c r="AR123" s="50"/>
      <c r="AS123" s="50"/>
      <c r="AT123" s="63"/>
      <c r="AU123" s="12"/>
    </row>
    <row r="124" spans="1:47" s="3" customFormat="1" ht="12.75">
      <c r="A124" s="8"/>
      <c r="B124" s="9"/>
      <c r="C124" s="53"/>
      <c r="D124" s="126"/>
      <c r="E124" s="126"/>
      <c r="F124" s="31"/>
      <c r="G124" s="10"/>
      <c r="H124" s="11"/>
      <c r="I124" s="6"/>
      <c r="J124" s="53"/>
      <c r="K124" s="126"/>
      <c r="L124" s="126"/>
      <c r="M124" s="255"/>
      <c r="N124" s="33"/>
      <c r="O124" s="11"/>
      <c r="P124" s="6"/>
      <c r="Q124" s="53"/>
      <c r="R124" s="126"/>
      <c r="S124" s="126"/>
      <c r="T124" s="31"/>
      <c r="U124" s="10"/>
      <c r="V124" s="6"/>
      <c r="W124" s="11"/>
      <c r="X124" s="53"/>
      <c r="Y124" s="126"/>
      <c r="Z124" s="31"/>
      <c r="AA124" s="10"/>
      <c r="AB124" s="11"/>
      <c r="AC124" s="11"/>
      <c r="AD124" s="53"/>
      <c r="AE124" s="126"/>
      <c r="AF124" s="255"/>
      <c r="AG124" s="13"/>
      <c r="AH124" s="13"/>
      <c r="AI124" s="13"/>
      <c r="AJ124" s="74"/>
      <c r="AK124" s="126"/>
      <c r="AL124" s="118"/>
      <c r="AM124" s="10"/>
      <c r="AO124" s="11"/>
      <c r="AP124" s="6"/>
      <c r="AQ124" s="67"/>
      <c r="AR124" s="50"/>
      <c r="AS124" s="50"/>
      <c r="AT124" s="63"/>
      <c r="AU124" s="12"/>
    </row>
    <row r="125" spans="1:47" s="3" customFormat="1" ht="12.75">
      <c r="A125" s="45"/>
      <c r="B125" s="16"/>
      <c r="C125" s="56"/>
      <c r="D125" s="127"/>
      <c r="E125" s="127"/>
      <c r="F125" s="384"/>
      <c r="G125" s="17"/>
      <c r="H125" s="19"/>
      <c r="I125" s="18"/>
      <c r="J125" s="56"/>
      <c r="K125" s="127"/>
      <c r="L125" s="127"/>
      <c r="M125" s="597"/>
      <c r="N125" s="34"/>
      <c r="O125" s="19"/>
      <c r="P125" s="18"/>
      <c r="Q125" s="56"/>
      <c r="R125" s="127"/>
      <c r="S125" s="127"/>
      <c r="T125" s="384"/>
      <c r="U125" s="17"/>
      <c r="V125" s="18"/>
      <c r="W125" s="19"/>
      <c r="X125" s="56"/>
      <c r="Y125" s="127"/>
      <c r="Z125" s="384"/>
      <c r="AA125" s="17"/>
      <c r="AB125" s="19"/>
      <c r="AC125" s="19"/>
      <c r="AD125" s="56"/>
      <c r="AE125" s="127"/>
      <c r="AF125" s="597"/>
      <c r="AG125" s="21"/>
      <c r="AH125" s="21"/>
      <c r="AI125" s="21"/>
      <c r="AJ125" s="199"/>
      <c r="AK125" s="127"/>
      <c r="AL125" s="384"/>
      <c r="AM125" s="17"/>
      <c r="AN125" s="18"/>
      <c r="AO125" s="19"/>
      <c r="AP125" s="18"/>
      <c r="AQ125" s="93"/>
      <c r="AR125" s="51"/>
      <c r="AS125" s="51"/>
      <c r="AT125" s="64"/>
      <c r="AU125" s="20"/>
    </row>
    <row r="126" spans="1:47" s="3" customFormat="1" ht="12.75">
      <c r="A126" s="28"/>
      <c r="B126" s="14"/>
      <c r="C126" s="6"/>
      <c r="D126" s="126"/>
      <c r="E126" s="126"/>
      <c r="F126" s="31"/>
      <c r="G126" s="40"/>
      <c r="H126" s="6"/>
      <c r="I126" s="6"/>
      <c r="J126" s="6"/>
      <c r="K126" s="126"/>
      <c r="L126" s="126"/>
      <c r="M126" s="31"/>
      <c r="N126" s="22"/>
      <c r="O126" s="6"/>
      <c r="P126" s="6"/>
      <c r="Q126" s="6"/>
      <c r="R126" s="126"/>
      <c r="S126" s="126"/>
      <c r="T126" s="31"/>
      <c r="U126" s="40"/>
      <c r="V126" s="6"/>
      <c r="W126" s="6"/>
      <c r="X126" s="6"/>
      <c r="Y126" s="126"/>
      <c r="Z126" s="31"/>
      <c r="AA126" s="40"/>
      <c r="AB126" s="6"/>
      <c r="AC126" s="6"/>
      <c r="AD126" s="6"/>
      <c r="AE126" s="126"/>
      <c r="AF126" s="31"/>
      <c r="AG126" s="6"/>
      <c r="AH126" s="6"/>
      <c r="AI126" s="6"/>
      <c r="AJ126" s="74"/>
      <c r="AK126" s="126"/>
      <c r="AL126" s="31"/>
      <c r="AM126" s="40"/>
      <c r="AN126" s="6"/>
      <c r="AO126" s="6"/>
      <c r="AP126" s="6"/>
      <c r="AQ126" s="6"/>
      <c r="AR126" s="6"/>
      <c r="AS126" s="6"/>
      <c r="AT126" s="6"/>
      <c r="AU126" s="12"/>
    </row>
    <row r="127" spans="1:47" ht="12.75" customHeight="1">
      <c r="A127" s="162"/>
      <c r="B127" s="31"/>
      <c r="C127" s="243"/>
      <c r="D127" s="31"/>
      <c r="E127" s="31"/>
      <c r="F127" s="1254" t="s">
        <v>541</v>
      </c>
      <c r="G127" s="39"/>
      <c r="H127" s="39"/>
      <c r="I127" s="31"/>
      <c r="J127" s="39"/>
      <c r="K127" s="129"/>
      <c r="L127" s="129"/>
      <c r="M127" s="39"/>
      <c r="O127" s="22"/>
      <c r="P127" s="4"/>
      <c r="Q127" s="1"/>
      <c r="R127" s="229"/>
      <c r="S127" s="229"/>
      <c r="T127" s="39"/>
      <c r="U127" s="22"/>
      <c r="V127" s="6"/>
      <c r="W127" s="22"/>
      <c r="X127" s="22"/>
      <c r="Y127" s="126"/>
      <c r="Z127" s="39"/>
      <c r="AA127" s="22"/>
      <c r="AB127" s="6"/>
      <c r="AC127" s="22"/>
      <c r="AD127" s="22"/>
      <c r="AE127" s="126"/>
      <c r="AF127" s="39"/>
      <c r="AG127" s="22"/>
      <c r="AH127" s="22"/>
      <c r="AI127" s="22"/>
      <c r="AJ127" s="70"/>
      <c r="AK127" s="126"/>
      <c r="AL127" s="39"/>
      <c r="AO127" s="22"/>
      <c r="AP127" s="22"/>
      <c r="AQ127" s="22"/>
      <c r="AR127" s="22"/>
      <c r="AS127" s="22"/>
      <c r="AT127" s="22"/>
      <c r="AU127" s="225"/>
    </row>
    <row r="128" spans="1:47" ht="12.75" customHeight="1" thickBot="1">
      <c r="A128" s="27"/>
      <c r="B128" s="7"/>
      <c r="C128" s="244"/>
      <c r="D128" s="131"/>
      <c r="E128" s="131"/>
      <c r="F128" s="26"/>
      <c r="G128" s="7"/>
      <c r="H128" s="5"/>
      <c r="I128" s="7"/>
      <c r="J128" s="7"/>
      <c r="K128" s="131"/>
      <c r="L128" s="131"/>
      <c r="M128" s="26"/>
      <c r="N128" s="7"/>
      <c r="O128" s="7"/>
      <c r="P128" s="5"/>
      <c r="Q128" s="7"/>
      <c r="R128" s="131"/>
      <c r="S128" s="131"/>
      <c r="T128" s="26"/>
      <c r="U128" s="7"/>
      <c r="V128" s="5"/>
      <c r="W128" s="7"/>
      <c r="X128" s="7"/>
      <c r="Y128" s="131"/>
      <c r="Z128" s="26"/>
      <c r="AA128" s="7"/>
      <c r="AB128" s="5"/>
      <c r="AC128" s="7"/>
      <c r="AD128" s="7"/>
      <c r="AE128" s="131"/>
      <c r="AF128" s="26"/>
      <c r="AG128" s="7"/>
      <c r="AH128" s="7"/>
      <c r="AI128" s="7"/>
      <c r="AJ128" s="71"/>
      <c r="AK128" s="131"/>
      <c r="AL128" s="26"/>
      <c r="AM128" s="7"/>
      <c r="AN128" s="5"/>
      <c r="AO128" s="7"/>
      <c r="AP128" s="7"/>
      <c r="AQ128" s="7"/>
      <c r="AR128" s="7"/>
      <c r="AS128" s="7"/>
      <c r="AT128" s="7"/>
      <c r="AU128" s="25"/>
    </row>
    <row r="129" spans="1:41" ht="13.5" thickTop="1">
      <c r="A129" s="22"/>
      <c r="B129" s="22"/>
      <c r="C129" s="22"/>
      <c r="D129" s="126"/>
      <c r="E129" s="126"/>
      <c r="F129" s="39"/>
      <c r="G129" s="22"/>
      <c r="H129" s="6"/>
      <c r="I129" s="22"/>
      <c r="J129" s="22"/>
      <c r="K129" s="126"/>
      <c r="L129" s="126"/>
      <c r="M129" s="39"/>
      <c r="N129" s="22"/>
      <c r="O129" s="22"/>
      <c r="P129" s="6"/>
      <c r="Q129" s="22"/>
      <c r="R129" s="126"/>
      <c r="S129" s="126"/>
      <c r="T129" s="39"/>
      <c r="U129" s="22"/>
      <c r="V129" s="6"/>
      <c r="W129" s="22"/>
      <c r="X129" s="22"/>
      <c r="Y129" s="126"/>
      <c r="Z129" s="39"/>
      <c r="AA129" s="22"/>
      <c r="AB129" s="6"/>
      <c r="AC129" s="22"/>
      <c r="AD129" s="22"/>
      <c r="AE129" s="126"/>
      <c r="AF129" s="39"/>
      <c r="AG129" s="22"/>
      <c r="AH129" s="22"/>
      <c r="AI129" s="22"/>
      <c r="AJ129" s="22"/>
      <c r="AK129" s="126"/>
      <c r="AL129" s="39"/>
      <c r="AO129" s="22"/>
    </row>
    <row r="130" spans="10:47" ht="12.75">
      <c r="J130" s="109"/>
      <c r="K130" s="228"/>
      <c r="L130" s="228"/>
      <c r="M130" s="348"/>
      <c r="N130" s="109"/>
      <c r="O130" s="109"/>
      <c r="P130" s="110"/>
      <c r="Q130" s="109"/>
      <c r="R130" s="228"/>
      <c r="S130" s="228"/>
      <c r="T130" s="348"/>
      <c r="U130" s="109"/>
      <c r="V130" s="110"/>
      <c r="W130" s="109"/>
      <c r="X130" s="109"/>
      <c r="Y130" s="228"/>
      <c r="Z130" s="348"/>
      <c r="AA130" s="109"/>
      <c r="AB130" s="110"/>
      <c r="AC130" s="109"/>
      <c r="AD130" s="109"/>
      <c r="AE130" s="228"/>
      <c r="AF130" s="348"/>
      <c r="AG130" s="109"/>
      <c r="AH130" s="109"/>
      <c r="AI130" s="109"/>
      <c r="AJ130" s="109"/>
      <c r="AK130" s="228"/>
      <c r="AP130" s="109"/>
      <c r="AQ130" s="41"/>
      <c r="AR130" s="41"/>
      <c r="AS130" s="41"/>
      <c r="AT130" s="41"/>
      <c r="AU130" s="41"/>
    </row>
    <row r="131" spans="10:37" ht="12.75">
      <c r="J131" s="109"/>
      <c r="K131" s="228"/>
      <c r="L131" s="228"/>
      <c r="M131" s="348"/>
      <c r="N131" s="109"/>
      <c r="O131" s="109"/>
      <c r="P131" s="110"/>
      <c r="Q131" s="109"/>
      <c r="R131" s="228"/>
      <c r="S131" s="228"/>
      <c r="T131" s="348"/>
      <c r="U131" s="109"/>
      <c r="V131" s="110"/>
      <c r="W131" s="109"/>
      <c r="X131" s="109"/>
      <c r="Y131" s="228"/>
      <c r="Z131" s="348"/>
      <c r="AA131" s="109"/>
      <c r="AB131" s="110"/>
      <c r="AC131" s="109"/>
      <c r="AD131" s="109"/>
      <c r="AE131" s="228"/>
      <c r="AF131" s="348"/>
      <c r="AG131" s="109"/>
      <c r="AH131" s="109"/>
      <c r="AI131" s="109"/>
      <c r="AJ131" s="109"/>
      <c r="AK131" s="228"/>
    </row>
    <row r="162" spans="1:44" ht="12.75">
      <c r="A162" s="779"/>
      <c r="B162" s="779"/>
      <c r="C162" s="779"/>
      <c r="D162" s="780"/>
      <c r="E162" s="780"/>
      <c r="F162" s="781"/>
      <c r="G162" s="779"/>
      <c r="H162" s="782"/>
      <c r="I162" s="782"/>
      <c r="J162" s="782"/>
      <c r="K162" s="780"/>
      <c r="L162" s="780"/>
      <c r="M162" s="782"/>
      <c r="N162" s="780"/>
      <c r="O162" s="782"/>
      <c r="P162" s="782"/>
      <c r="Q162" s="782"/>
      <c r="R162" s="780"/>
      <c r="S162" s="780"/>
      <c r="T162" s="782"/>
      <c r="U162" s="780"/>
      <c r="V162" s="782"/>
      <c r="W162" s="782"/>
      <c r="X162" s="782"/>
      <c r="Y162" s="780"/>
      <c r="Z162" s="782"/>
      <c r="AA162" s="780"/>
      <c r="AB162" s="782"/>
      <c r="AC162" s="782"/>
      <c r="AD162" s="782"/>
      <c r="AE162" s="780"/>
      <c r="AF162" s="781"/>
      <c r="AG162" s="779"/>
      <c r="AH162" s="779"/>
      <c r="AI162" s="779"/>
      <c r="AJ162" s="829" t="s">
        <v>492</v>
      </c>
      <c r="AK162" s="780"/>
      <c r="AL162" s="781"/>
      <c r="AM162" s="779"/>
      <c r="AN162" s="780"/>
      <c r="AO162" s="779"/>
      <c r="AP162" s="779"/>
      <c r="AQ162" s="779"/>
      <c r="AR162" s="779"/>
    </row>
    <row r="163" spans="1:43" ht="12.75">
      <c r="A163" s="3"/>
      <c r="B163" s="3"/>
      <c r="C163" s="3"/>
      <c r="F163" s="118">
        <f aca="true" t="shared" si="0" ref="F163:F169">COUNTIF($D$5:$D$158,G163)</f>
        <v>0</v>
      </c>
      <c r="G163" s="3" t="s">
        <v>126</v>
      </c>
      <c r="I163" s="3"/>
      <c r="J163" s="223"/>
      <c r="M163" s="118">
        <f aca="true" t="shared" si="1" ref="M163:M169">COUNTIF($K$5:$K$158,N163)</f>
        <v>0</v>
      </c>
      <c r="N163" s="3" t="s">
        <v>126</v>
      </c>
      <c r="O163" s="3"/>
      <c r="Q163" s="3"/>
      <c r="T163" s="118">
        <f aca="true" t="shared" si="2" ref="T163:T169">COUNTIF($R$5:$R$158,U163)</f>
        <v>0</v>
      </c>
      <c r="U163" s="3" t="s">
        <v>126</v>
      </c>
      <c r="W163" s="3"/>
      <c r="X163" s="3"/>
      <c r="Z163" s="118">
        <f aca="true" t="shared" si="3" ref="Z163:Z169">COUNTIF($Y$5:$Y$158,AA163)</f>
        <v>2</v>
      </c>
      <c r="AA163" s="3" t="s">
        <v>126</v>
      </c>
      <c r="AC163" s="3"/>
      <c r="AD163" s="3"/>
      <c r="AF163" s="118">
        <f aca="true" t="shared" si="4" ref="AF163:AF169">COUNTIF($AE$5:$AE$158,AG163)</f>
        <v>3</v>
      </c>
      <c r="AG163" s="3" t="s">
        <v>126</v>
      </c>
      <c r="AH163" s="3"/>
      <c r="AI163" s="3"/>
      <c r="AJ163" s="828">
        <f>F163+M163+T163+Z163+AF163</f>
        <v>5</v>
      </c>
      <c r="AL163" s="118">
        <f aca="true" t="shared" si="5" ref="AL163:AL169">COUNTIF($AK$5:$AK$158,AM163)</f>
        <v>0</v>
      </c>
      <c r="AM163" s="3" t="s">
        <v>126</v>
      </c>
      <c r="AO163" s="3"/>
      <c r="AP163" s="3"/>
      <c r="AQ163" s="3"/>
    </row>
    <row r="164" spans="1:43" ht="12.75">
      <c r="A164" s="3"/>
      <c r="B164" s="3"/>
      <c r="C164" s="3"/>
      <c r="F164" s="118">
        <f t="shared" si="0"/>
        <v>0</v>
      </c>
      <c r="G164" s="3" t="s">
        <v>109</v>
      </c>
      <c r="I164" s="3"/>
      <c r="J164" s="223"/>
      <c r="M164" s="118">
        <f t="shared" si="1"/>
        <v>2</v>
      </c>
      <c r="N164" s="3" t="s">
        <v>109</v>
      </c>
      <c r="O164" s="3"/>
      <c r="Q164" s="3"/>
      <c r="T164" s="118">
        <f t="shared" si="2"/>
        <v>2</v>
      </c>
      <c r="U164" s="3" t="s">
        <v>109</v>
      </c>
      <c r="W164" s="3"/>
      <c r="X164" s="3"/>
      <c r="Z164" s="118">
        <f t="shared" si="3"/>
        <v>0</v>
      </c>
      <c r="AA164" s="3" t="s">
        <v>109</v>
      </c>
      <c r="AC164" s="3"/>
      <c r="AD164" s="3"/>
      <c r="AF164" s="118">
        <f t="shared" si="4"/>
        <v>0</v>
      </c>
      <c r="AG164" s="3" t="s">
        <v>109</v>
      </c>
      <c r="AH164" s="3"/>
      <c r="AI164" s="3"/>
      <c r="AJ164" s="828">
        <f aca="true" t="shared" si="6" ref="AJ164:AJ171">F164+M164+T164+Z164+AF164</f>
        <v>4</v>
      </c>
      <c r="AL164" s="118">
        <f t="shared" si="5"/>
        <v>0</v>
      </c>
      <c r="AM164" s="3" t="s">
        <v>109</v>
      </c>
      <c r="AO164" s="3"/>
      <c r="AP164" s="3"/>
      <c r="AQ164" s="3"/>
    </row>
    <row r="165" spans="1:43" ht="12.75">
      <c r="A165" s="3"/>
      <c r="B165" s="3"/>
      <c r="C165" s="3"/>
      <c r="F165" s="118">
        <f t="shared" si="0"/>
        <v>4</v>
      </c>
      <c r="G165" s="3" t="s">
        <v>112</v>
      </c>
      <c r="I165" s="3"/>
      <c r="J165" s="223"/>
      <c r="M165" s="118">
        <f t="shared" si="1"/>
        <v>0</v>
      </c>
      <c r="N165" s="3" t="s">
        <v>112</v>
      </c>
      <c r="O165" s="3"/>
      <c r="Q165" s="3"/>
      <c r="T165" s="118">
        <f t="shared" si="2"/>
        <v>0</v>
      </c>
      <c r="U165" s="3" t="s">
        <v>112</v>
      </c>
      <c r="W165" s="3"/>
      <c r="X165" s="3"/>
      <c r="Z165" s="118">
        <f t="shared" si="3"/>
        <v>0</v>
      </c>
      <c r="AA165" s="3" t="s">
        <v>112</v>
      </c>
      <c r="AC165" s="3"/>
      <c r="AD165" s="3"/>
      <c r="AF165" s="118">
        <f t="shared" si="4"/>
        <v>0</v>
      </c>
      <c r="AG165" s="3" t="s">
        <v>112</v>
      </c>
      <c r="AH165" s="3"/>
      <c r="AI165" s="3"/>
      <c r="AJ165" s="828">
        <f t="shared" si="6"/>
        <v>4</v>
      </c>
      <c r="AL165" s="118">
        <f t="shared" si="5"/>
        <v>0</v>
      </c>
      <c r="AM165" s="3" t="s">
        <v>112</v>
      </c>
      <c r="AO165" s="3"/>
      <c r="AP165" s="3"/>
      <c r="AQ165" s="3"/>
    </row>
    <row r="166" spans="1:43" ht="12.75">
      <c r="A166" s="3"/>
      <c r="B166" s="3"/>
      <c r="C166" s="3"/>
      <c r="F166" s="118">
        <f t="shared" si="0"/>
        <v>0</v>
      </c>
      <c r="G166" s="3" t="s">
        <v>115</v>
      </c>
      <c r="I166" s="3"/>
      <c r="J166" s="223"/>
      <c r="M166" s="118">
        <f t="shared" si="1"/>
        <v>0</v>
      </c>
      <c r="N166" s="3" t="s">
        <v>115</v>
      </c>
      <c r="O166" s="3"/>
      <c r="Q166" s="3"/>
      <c r="T166" s="118">
        <f t="shared" si="2"/>
        <v>4</v>
      </c>
      <c r="U166" s="3" t="s">
        <v>115</v>
      </c>
      <c r="W166" s="3"/>
      <c r="X166" s="3"/>
      <c r="Z166" s="118">
        <f t="shared" si="3"/>
        <v>0</v>
      </c>
      <c r="AA166" s="3" t="s">
        <v>115</v>
      </c>
      <c r="AC166" s="3"/>
      <c r="AD166" s="3"/>
      <c r="AF166" s="118">
        <f t="shared" si="4"/>
        <v>0</v>
      </c>
      <c r="AG166" s="3" t="s">
        <v>115</v>
      </c>
      <c r="AH166" s="3"/>
      <c r="AI166" s="3"/>
      <c r="AJ166" s="828">
        <f t="shared" si="6"/>
        <v>4</v>
      </c>
      <c r="AL166" s="118">
        <f t="shared" si="5"/>
        <v>0</v>
      </c>
      <c r="AM166" s="3" t="s">
        <v>115</v>
      </c>
      <c r="AO166" s="3"/>
      <c r="AP166" s="3"/>
      <c r="AQ166" s="3"/>
    </row>
    <row r="167" spans="1:43" ht="12.75">
      <c r="A167" s="3"/>
      <c r="B167" s="3"/>
      <c r="C167" s="3"/>
      <c r="F167" s="118">
        <f t="shared" si="0"/>
        <v>0</v>
      </c>
      <c r="G167" s="3" t="s">
        <v>117</v>
      </c>
      <c r="I167" s="3"/>
      <c r="J167" s="223"/>
      <c r="M167" s="118">
        <f t="shared" si="1"/>
        <v>0</v>
      </c>
      <c r="N167" s="3" t="s">
        <v>117</v>
      </c>
      <c r="O167" s="3"/>
      <c r="Q167" s="3"/>
      <c r="T167" s="118">
        <f t="shared" si="2"/>
        <v>0</v>
      </c>
      <c r="U167" s="3" t="s">
        <v>117</v>
      </c>
      <c r="W167" s="3"/>
      <c r="X167" s="3"/>
      <c r="Z167" s="118">
        <f t="shared" si="3"/>
        <v>4</v>
      </c>
      <c r="AA167" s="3" t="s">
        <v>117</v>
      </c>
      <c r="AC167" s="3"/>
      <c r="AD167" s="3"/>
      <c r="AF167" s="118">
        <f t="shared" si="4"/>
        <v>0</v>
      </c>
      <c r="AG167" s="3" t="s">
        <v>117</v>
      </c>
      <c r="AH167" s="3"/>
      <c r="AI167" s="3"/>
      <c r="AJ167" s="828">
        <f t="shared" si="6"/>
        <v>4</v>
      </c>
      <c r="AL167" s="118">
        <f t="shared" si="5"/>
        <v>0</v>
      </c>
      <c r="AM167" s="3" t="s">
        <v>117</v>
      </c>
      <c r="AO167" s="3"/>
      <c r="AP167" s="3"/>
      <c r="AQ167" s="3"/>
    </row>
    <row r="168" spans="1:43" ht="12.75">
      <c r="A168" s="3"/>
      <c r="B168" s="3"/>
      <c r="C168" s="3"/>
      <c r="F168" s="118">
        <f t="shared" si="0"/>
        <v>3</v>
      </c>
      <c r="G168" s="3" t="s">
        <v>119</v>
      </c>
      <c r="I168" s="3"/>
      <c r="J168" s="223"/>
      <c r="M168" s="118">
        <f t="shared" si="1"/>
        <v>5</v>
      </c>
      <c r="N168" s="3" t="s">
        <v>119</v>
      </c>
      <c r="O168" s="3"/>
      <c r="Q168" s="3"/>
      <c r="T168" s="118">
        <f t="shared" si="2"/>
        <v>3</v>
      </c>
      <c r="U168" s="3" t="s">
        <v>119</v>
      </c>
      <c r="W168" s="3"/>
      <c r="X168" s="3"/>
      <c r="Z168" s="118">
        <f t="shared" si="3"/>
        <v>0</v>
      </c>
      <c r="AA168" s="3" t="s">
        <v>119</v>
      </c>
      <c r="AC168" s="3"/>
      <c r="AD168" s="3"/>
      <c r="AF168" s="118">
        <f t="shared" si="4"/>
        <v>0</v>
      </c>
      <c r="AG168" s="3" t="s">
        <v>119</v>
      </c>
      <c r="AH168" s="3"/>
      <c r="AI168" s="3"/>
      <c r="AJ168" s="828">
        <f t="shared" si="6"/>
        <v>11</v>
      </c>
      <c r="AL168" s="118">
        <f t="shared" si="5"/>
        <v>7</v>
      </c>
      <c r="AM168" s="3" t="s">
        <v>119</v>
      </c>
      <c r="AO168" s="3"/>
      <c r="AP168" s="3"/>
      <c r="AQ168" s="3"/>
    </row>
    <row r="169" spans="1:43" ht="12.75">
      <c r="A169" s="3"/>
      <c r="B169" s="3"/>
      <c r="C169" s="3"/>
      <c r="F169" s="118">
        <f t="shared" si="0"/>
        <v>3</v>
      </c>
      <c r="G169" s="3" t="s">
        <v>123</v>
      </c>
      <c r="I169" s="3"/>
      <c r="J169" s="223"/>
      <c r="M169" s="118">
        <f t="shared" si="1"/>
        <v>0</v>
      </c>
      <c r="N169" s="3" t="s">
        <v>123</v>
      </c>
      <c r="O169" s="3"/>
      <c r="Q169" s="3"/>
      <c r="T169" s="118">
        <f t="shared" si="2"/>
        <v>3</v>
      </c>
      <c r="U169" s="3" t="s">
        <v>123</v>
      </c>
      <c r="W169" s="3"/>
      <c r="X169" s="3"/>
      <c r="Z169" s="118">
        <f t="shared" si="3"/>
        <v>0</v>
      </c>
      <c r="AA169" s="3" t="s">
        <v>123</v>
      </c>
      <c r="AC169" s="3"/>
      <c r="AD169" s="3"/>
      <c r="AF169" s="118">
        <f t="shared" si="4"/>
        <v>0</v>
      </c>
      <c r="AG169" s="3" t="s">
        <v>123</v>
      </c>
      <c r="AH169" s="3"/>
      <c r="AI169" s="3"/>
      <c r="AJ169" s="828">
        <f t="shared" si="6"/>
        <v>6</v>
      </c>
      <c r="AL169" s="118">
        <f t="shared" si="5"/>
        <v>3</v>
      </c>
      <c r="AM169" s="3" t="s">
        <v>123</v>
      </c>
      <c r="AO169" s="3"/>
      <c r="AP169" s="3"/>
      <c r="AQ169" s="3"/>
    </row>
    <row r="170" spans="1:43" ht="12.75">
      <c r="A170" s="3"/>
      <c r="B170" s="3"/>
      <c r="C170" s="3"/>
      <c r="F170" s="118"/>
      <c r="G170" s="3"/>
      <c r="I170" s="3"/>
      <c r="J170" s="223"/>
      <c r="M170" s="118"/>
      <c r="N170" s="3"/>
      <c r="O170" s="3"/>
      <c r="Q170" s="3"/>
      <c r="T170" s="118"/>
      <c r="U170" s="3"/>
      <c r="W170" s="3"/>
      <c r="X170" s="3"/>
      <c r="Z170" s="118"/>
      <c r="AA170" s="3"/>
      <c r="AC170" s="3"/>
      <c r="AD170" s="3"/>
      <c r="AF170" s="118"/>
      <c r="AG170" s="3"/>
      <c r="AH170" s="3"/>
      <c r="AI170" s="3"/>
      <c r="AJ170" s="3"/>
      <c r="AL170" s="118"/>
      <c r="AM170" s="3"/>
      <c r="AO170" s="3"/>
      <c r="AP170" s="3"/>
      <c r="AQ170" s="3"/>
    </row>
    <row r="171" spans="1:43" ht="12.75">
      <c r="A171" s="3"/>
      <c r="B171" s="3"/>
      <c r="C171" s="3"/>
      <c r="F171" s="792">
        <f>SUM(F163:F169)</f>
        <v>10</v>
      </c>
      <c r="G171" s="792" t="s">
        <v>267</v>
      </c>
      <c r="H171" s="792"/>
      <c r="I171" s="793"/>
      <c r="J171" s="792"/>
      <c r="K171" s="793"/>
      <c r="L171" s="793"/>
      <c r="M171" s="792">
        <f>SUM(M163:M169)</f>
        <v>7</v>
      </c>
      <c r="N171" s="792" t="s">
        <v>267</v>
      </c>
      <c r="O171" s="793"/>
      <c r="P171" s="793"/>
      <c r="Q171" s="793"/>
      <c r="R171" s="793"/>
      <c r="S171" s="793"/>
      <c r="T171" s="792">
        <f>SUM(T163:T169)</f>
        <v>12</v>
      </c>
      <c r="U171" s="792" t="s">
        <v>267</v>
      </c>
      <c r="V171" s="793"/>
      <c r="W171" s="793"/>
      <c r="X171" s="793"/>
      <c r="Y171" s="793"/>
      <c r="Z171" s="792">
        <f>SUM(Z163:Z169)</f>
        <v>6</v>
      </c>
      <c r="AA171" s="792" t="s">
        <v>267</v>
      </c>
      <c r="AB171" s="793"/>
      <c r="AC171" s="793"/>
      <c r="AD171" s="793"/>
      <c r="AE171" s="793"/>
      <c r="AF171" s="792">
        <f>SUM(AF163:AF169)</f>
        <v>3</v>
      </c>
      <c r="AG171" s="792" t="s">
        <v>267</v>
      </c>
      <c r="AH171" s="793"/>
      <c r="AI171" s="793"/>
      <c r="AJ171" s="828">
        <f t="shared" si="6"/>
        <v>38</v>
      </c>
      <c r="AK171" s="793"/>
      <c r="AL171" s="792">
        <f>SUM(AL163:AL169)</f>
        <v>10</v>
      </c>
      <c r="AM171" s="792" t="s">
        <v>267</v>
      </c>
      <c r="AO171" s="3"/>
      <c r="AP171" s="118">
        <f>F171+M171+T171+Z171+AF171+AL171</f>
        <v>48</v>
      </c>
      <c r="AQ171" s="118" t="s">
        <v>484</v>
      </c>
    </row>
    <row r="172" spans="1:43" ht="12.75">
      <c r="A172" s="3"/>
      <c r="B172" s="3"/>
      <c r="C172" s="3"/>
      <c r="F172" s="118"/>
      <c r="G172" s="3"/>
      <c r="I172" s="3"/>
      <c r="J172" s="3"/>
      <c r="M172" s="118"/>
      <c r="N172" s="3"/>
      <c r="O172" s="3"/>
      <c r="Q172" s="3"/>
      <c r="T172" s="118"/>
      <c r="U172" s="3"/>
      <c r="W172" s="3"/>
      <c r="X172" s="3"/>
      <c r="Z172" s="118"/>
      <c r="AA172" s="3"/>
      <c r="AC172" s="3"/>
      <c r="AD172" s="3"/>
      <c r="AF172" s="118"/>
      <c r="AG172" s="3"/>
      <c r="AH172" s="3"/>
      <c r="AI172" s="3"/>
      <c r="AJ172" s="3"/>
      <c r="AL172" s="118"/>
      <c r="AM172" s="3"/>
      <c r="AO172" s="3"/>
      <c r="AP172" s="3"/>
      <c r="AQ172" s="3"/>
    </row>
    <row r="173" spans="1:43" ht="12.75">
      <c r="A173" s="3"/>
      <c r="B173" s="3"/>
      <c r="C173" s="3"/>
      <c r="F173" s="118"/>
      <c r="G173" s="3"/>
      <c r="I173" s="3"/>
      <c r="J173" s="3"/>
      <c r="M173" s="118"/>
      <c r="N173" s="3"/>
      <c r="O173" s="3"/>
      <c r="Q173" s="3"/>
      <c r="T173" s="118"/>
      <c r="U173" s="3"/>
      <c r="W173" s="3"/>
      <c r="X173" s="3"/>
      <c r="Z173" s="118"/>
      <c r="AA173" s="3"/>
      <c r="AC173" s="3"/>
      <c r="AD173" s="3"/>
      <c r="AF173" s="118"/>
      <c r="AG173" s="3"/>
      <c r="AH173" s="3"/>
      <c r="AI173" s="3"/>
      <c r="AJ173" s="3"/>
      <c r="AL173" s="118"/>
      <c r="AM173" s="3"/>
      <c r="AO173" s="3"/>
      <c r="AP173" s="3"/>
      <c r="AQ173" s="3"/>
    </row>
    <row r="174" spans="1:43" ht="12.75">
      <c r="A174" s="3"/>
      <c r="B174" s="3"/>
      <c r="C174" s="3"/>
      <c r="F174" s="118"/>
      <c r="G174" s="3"/>
      <c r="I174" s="3"/>
      <c r="J174" s="3"/>
      <c r="M174" s="118"/>
      <c r="N174" s="3"/>
      <c r="O174" s="3"/>
      <c r="Q174" s="3"/>
      <c r="T174" s="118"/>
      <c r="U174" s="3"/>
      <c r="W174" s="3"/>
      <c r="X174" s="3"/>
      <c r="Z174" s="118"/>
      <c r="AA174" s="3"/>
      <c r="AC174" s="3"/>
      <c r="AD174" s="3"/>
      <c r="AF174" s="118"/>
      <c r="AG174" s="3"/>
      <c r="AH174" s="3"/>
      <c r="AI174" s="3"/>
      <c r="AJ174" s="3"/>
      <c r="AL174" s="118"/>
      <c r="AM174" s="3"/>
      <c r="AO174" s="3"/>
      <c r="AP174" s="3"/>
      <c r="AQ174" s="3"/>
    </row>
    <row r="175" spans="1:43" ht="12.75">
      <c r="A175" s="3"/>
      <c r="B175" s="3"/>
      <c r="C175" s="3"/>
      <c r="F175" s="118">
        <f>COUNTIF($F$5:$F$158,G175)</f>
        <v>0</v>
      </c>
      <c r="G175" s="118" t="s">
        <v>481</v>
      </c>
      <c r="I175" s="3"/>
      <c r="J175" s="110"/>
      <c r="K175" s="228"/>
      <c r="L175" s="228"/>
      <c r="M175" s="118">
        <f>COUNTIF($M$5:$M$158,N175)</f>
        <v>0</v>
      </c>
      <c r="N175" s="164" t="s">
        <v>127</v>
      </c>
      <c r="O175" s="110"/>
      <c r="P175" s="110"/>
      <c r="Q175" s="110"/>
      <c r="R175" s="228"/>
      <c r="S175" s="228"/>
      <c r="T175" s="118">
        <f>COUNTIF($T$5:$T$158,U175)</f>
        <v>3</v>
      </c>
      <c r="U175" s="164" t="s">
        <v>294</v>
      </c>
      <c r="V175" s="110"/>
      <c r="W175" s="110"/>
      <c r="X175" s="110"/>
      <c r="Y175" s="228"/>
      <c r="Z175" s="118">
        <f>COUNTIF($Z$5:$Z$158,AA175)</f>
        <v>3</v>
      </c>
      <c r="AA175" s="118" t="s">
        <v>478</v>
      </c>
      <c r="AC175" s="3"/>
      <c r="AD175" s="110"/>
      <c r="AE175" s="228"/>
      <c r="AF175" s="118">
        <f>COUNTIF($AF$5:$AF$158,AG175)</f>
        <v>3</v>
      </c>
      <c r="AG175" s="164" t="s">
        <v>289</v>
      </c>
      <c r="AH175" s="110"/>
      <c r="AI175" s="110"/>
      <c r="AJ175" s="110"/>
      <c r="AK175" s="228"/>
      <c r="AL175" s="118">
        <f>COUNTIF($AL$5:$AL$158,AM175)</f>
        <v>2</v>
      </c>
      <c r="AM175" s="3" t="s">
        <v>125</v>
      </c>
      <c r="AO175" s="3"/>
      <c r="AP175" s="3"/>
      <c r="AQ175" s="3"/>
    </row>
    <row r="176" spans="1:43" ht="12.75">
      <c r="A176" s="3"/>
      <c r="B176" s="3"/>
      <c r="C176" s="3"/>
      <c r="F176" s="118">
        <f>COUNTIF($F$5:$F$158,"GREY(P)")</f>
        <v>2</v>
      </c>
      <c r="G176" s="118" t="s">
        <v>482</v>
      </c>
      <c r="I176" s="3"/>
      <c r="J176" s="3"/>
      <c r="M176" s="118">
        <f>COUNTIF($M$5:$M$158,N176)</f>
        <v>0</v>
      </c>
      <c r="N176" s="118" t="s">
        <v>432</v>
      </c>
      <c r="O176" s="3"/>
      <c r="Q176" s="3"/>
      <c r="T176" s="118">
        <f>COUNTIF($T$5:$T$158,U176)</f>
        <v>3</v>
      </c>
      <c r="U176" s="118" t="s">
        <v>295</v>
      </c>
      <c r="W176" s="3"/>
      <c r="X176" s="3"/>
      <c r="Z176" s="118">
        <f>COUNTIF($Z$5:$Z$158,AA176)</f>
        <v>3</v>
      </c>
      <c r="AA176" s="118" t="s">
        <v>479</v>
      </c>
      <c r="AC176" s="3"/>
      <c r="AD176" s="3"/>
      <c r="AF176" s="118"/>
      <c r="AG176" s="3"/>
      <c r="AH176" s="3"/>
      <c r="AI176" s="3"/>
      <c r="AJ176" s="3"/>
      <c r="AL176" s="118">
        <f>COUNTIF($AL$5:$AL159,AM176)</f>
        <v>5</v>
      </c>
      <c r="AM176" s="3" t="s">
        <v>219</v>
      </c>
      <c r="AO176" s="3"/>
      <c r="AP176" s="3"/>
      <c r="AQ176" s="3"/>
    </row>
    <row r="177" spans="1:43" ht="12.75">
      <c r="A177" s="3"/>
      <c r="B177" s="3"/>
      <c r="C177" s="3"/>
      <c r="F177" s="118">
        <f>COUNTIF($F$5:$F$158,"GREY(T/P)")</f>
        <v>4</v>
      </c>
      <c r="G177" s="118" t="s">
        <v>483</v>
      </c>
      <c r="I177" s="3"/>
      <c r="J177" s="3"/>
      <c r="M177" s="118">
        <f>COUNTIF($M$5:$M$158,N177)</f>
        <v>7</v>
      </c>
      <c r="N177" s="118" t="s">
        <v>433</v>
      </c>
      <c r="O177" s="3"/>
      <c r="Q177" s="3"/>
      <c r="T177" s="118">
        <f>COUNTIF($T$5:$T$158,U177)</f>
        <v>3</v>
      </c>
      <c r="U177" s="118" t="s">
        <v>372</v>
      </c>
      <c r="W177" s="3"/>
      <c r="X177" s="3"/>
      <c r="Z177" s="118"/>
      <c r="AA177" s="3"/>
      <c r="AC177" s="3"/>
      <c r="AD177" s="3"/>
      <c r="AF177" s="118"/>
      <c r="AG177" s="3"/>
      <c r="AH177" s="3"/>
      <c r="AI177" s="3"/>
      <c r="AJ177" s="3"/>
      <c r="AL177" s="118">
        <f>COUNTIF($AL$5:$AL159,AM177)</f>
        <v>3</v>
      </c>
      <c r="AM177" s="3" t="s">
        <v>298</v>
      </c>
      <c r="AO177" s="3"/>
      <c r="AP177" s="3"/>
      <c r="AQ177" s="3"/>
    </row>
    <row r="178" spans="1:43" ht="12.75">
      <c r="A178" s="3"/>
      <c r="B178" s="3"/>
      <c r="C178" s="3"/>
      <c r="F178" s="118">
        <f>COUNTIF($F$5:$F$158,"SCOT")</f>
        <v>4</v>
      </c>
      <c r="G178" s="118" t="s">
        <v>124</v>
      </c>
      <c r="I178" s="3"/>
      <c r="J178" s="3"/>
      <c r="M178" s="118"/>
      <c r="N178" s="118"/>
      <c r="O178" s="3"/>
      <c r="Q178" s="3"/>
      <c r="T178" s="118">
        <f>COUNTIF($T$5:$T$158,U178)</f>
        <v>3</v>
      </c>
      <c r="U178" s="118" t="s">
        <v>371</v>
      </c>
      <c r="W178" s="3"/>
      <c r="X178" s="3"/>
      <c r="Z178" s="118"/>
      <c r="AA178" s="3"/>
      <c r="AC178" s="3"/>
      <c r="AD178" s="3"/>
      <c r="AF178" s="118"/>
      <c r="AG178" s="3"/>
      <c r="AH178" s="3"/>
      <c r="AI178" s="3"/>
      <c r="AJ178" s="3"/>
      <c r="AL178" s="118"/>
      <c r="AM178" s="3"/>
      <c r="AO178" s="3"/>
      <c r="AP178" s="3"/>
      <c r="AQ178" s="3"/>
    </row>
    <row r="179" spans="1:43" ht="12.75">
      <c r="A179" s="3"/>
      <c r="B179" s="3"/>
      <c r="C179" s="3"/>
      <c r="F179" s="118"/>
      <c r="G179" s="3"/>
      <c r="I179" s="3"/>
      <c r="J179" s="3"/>
      <c r="M179" s="118"/>
      <c r="N179" s="3"/>
      <c r="O179" s="3"/>
      <c r="Q179" s="3"/>
      <c r="T179" s="118">
        <f>COUNTIF($T$5:$T$158,U179)</f>
        <v>0</v>
      </c>
      <c r="U179" s="1679" t="s">
        <v>596</v>
      </c>
      <c r="W179" s="3"/>
      <c r="X179" s="3"/>
      <c r="Z179" s="118"/>
      <c r="AA179" s="3"/>
      <c r="AC179" s="3"/>
      <c r="AD179" s="3"/>
      <c r="AF179" s="118"/>
      <c r="AG179" s="3"/>
      <c r="AH179" s="3"/>
      <c r="AI179" s="3"/>
      <c r="AJ179" s="3"/>
      <c r="AL179" s="1338"/>
      <c r="AM179" s="121"/>
      <c r="AO179" s="3"/>
      <c r="AP179" s="3"/>
      <c r="AQ179" s="3"/>
    </row>
    <row r="180" spans="1:43" ht="12.75">
      <c r="A180" s="3"/>
      <c r="B180" s="3"/>
      <c r="C180" s="3"/>
      <c r="F180" s="118"/>
      <c r="G180" s="3"/>
      <c r="I180" s="3"/>
      <c r="J180" s="3"/>
      <c r="M180" s="118"/>
      <c r="N180" s="3"/>
      <c r="O180" s="3"/>
      <c r="Q180" s="3"/>
      <c r="T180" s="118"/>
      <c r="U180" s="118"/>
      <c r="W180" s="3"/>
      <c r="X180" s="3"/>
      <c r="Z180" s="118"/>
      <c r="AA180" s="3"/>
      <c r="AC180" s="3"/>
      <c r="AD180" s="3"/>
      <c r="AF180" s="118"/>
      <c r="AG180" s="3"/>
      <c r="AH180" s="3"/>
      <c r="AI180" s="3"/>
      <c r="AJ180" s="3"/>
      <c r="AL180" s="1338"/>
      <c r="AM180" s="121"/>
      <c r="AO180" s="3"/>
      <c r="AP180" s="3"/>
      <c r="AQ180" s="3"/>
    </row>
    <row r="181" spans="1:44" ht="12.75">
      <c r="A181" s="118"/>
      <c r="B181" s="118"/>
      <c r="C181" s="118"/>
      <c r="D181" s="229"/>
      <c r="E181" s="229"/>
      <c r="F181" s="792">
        <f>SUM(F175:F178)</f>
        <v>10</v>
      </c>
      <c r="G181" s="792" t="s">
        <v>267</v>
      </c>
      <c r="H181" s="792"/>
      <c r="I181" s="792"/>
      <c r="J181" s="792"/>
      <c r="K181" s="792"/>
      <c r="L181" s="792"/>
      <c r="M181" s="792">
        <f>SUM(M175:M178)</f>
        <v>7</v>
      </c>
      <c r="N181" s="792" t="s">
        <v>267</v>
      </c>
      <c r="O181" s="792"/>
      <c r="P181" s="792"/>
      <c r="Q181" s="792"/>
      <c r="R181" s="792"/>
      <c r="S181" s="792"/>
      <c r="T181" s="792">
        <f>SUM(T175:T179)</f>
        <v>12</v>
      </c>
      <c r="U181" s="792" t="s">
        <v>267</v>
      </c>
      <c r="V181" s="792"/>
      <c r="W181" s="792"/>
      <c r="X181" s="792"/>
      <c r="Y181" s="793"/>
      <c r="Z181" s="792">
        <f>SUM(Z175:Z178)</f>
        <v>6</v>
      </c>
      <c r="AA181" s="792" t="s">
        <v>267</v>
      </c>
      <c r="AB181" s="792"/>
      <c r="AC181" s="792"/>
      <c r="AD181" s="792"/>
      <c r="AE181" s="792"/>
      <c r="AF181" s="792">
        <f>SUM(AF175:AF178)</f>
        <v>3</v>
      </c>
      <c r="AG181" s="792" t="s">
        <v>267</v>
      </c>
      <c r="AH181" s="792"/>
      <c r="AI181" s="792"/>
      <c r="AJ181" s="792"/>
      <c r="AK181" s="792"/>
      <c r="AL181" s="792">
        <f>SUM(AL175:AL178)</f>
        <v>10</v>
      </c>
      <c r="AM181" s="792" t="s">
        <v>267</v>
      </c>
      <c r="AN181" s="118"/>
      <c r="AO181" s="118"/>
      <c r="AP181" s="118"/>
      <c r="AQ181" s="118"/>
      <c r="AR181" s="118"/>
    </row>
    <row r="182" spans="1:44" ht="12.75">
      <c r="A182" s="3"/>
      <c r="B182" s="3"/>
      <c r="C182" s="3"/>
      <c r="F182" s="118"/>
      <c r="G182" s="3"/>
      <c r="I182" s="3"/>
      <c r="J182" s="3"/>
      <c r="M182" s="118"/>
      <c r="N182" s="3"/>
      <c r="O182" s="3"/>
      <c r="Q182" s="3"/>
      <c r="T182" s="118"/>
      <c r="U182" s="3"/>
      <c r="W182" s="3"/>
      <c r="X182" s="3"/>
      <c r="Z182" s="118"/>
      <c r="AA182" s="3"/>
      <c r="AC182" s="3"/>
      <c r="AD182" s="3"/>
      <c r="AF182" s="118"/>
      <c r="AG182" s="3"/>
      <c r="AH182" s="3"/>
      <c r="AI182" s="3"/>
      <c r="AJ182" s="3"/>
      <c r="AL182" s="1338"/>
      <c r="AM182" s="121"/>
      <c r="AO182" s="3"/>
      <c r="AP182" s="3"/>
      <c r="AQ182" s="3"/>
      <c r="AR182" s="3"/>
    </row>
    <row r="183" spans="1:43" ht="12.75">
      <c r="A183" s="118"/>
      <c r="B183" s="118"/>
      <c r="C183" s="118"/>
      <c r="D183" s="229"/>
      <c r="E183" s="229"/>
      <c r="F183" s="794">
        <f>SUM($F$171-$F$193)</f>
        <v>10</v>
      </c>
      <c r="G183" s="794" t="s">
        <v>241</v>
      </c>
      <c r="H183" s="794"/>
      <c r="I183" s="794"/>
      <c r="J183" s="794"/>
      <c r="K183" s="794"/>
      <c r="L183" s="794"/>
      <c r="M183" s="794">
        <f>SUM($M$171-$M$193)</f>
        <v>7</v>
      </c>
      <c r="N183" s="794"/>
      <c r="O183" s="794"/>
      <c r="P183" s="794"/>
      <c r="Q183" s="794"/>
      <c r="R183" s="794"/>
      <c r="S183" s="794"/>
      <c r="T183" s="794">
        <f>SUM($T$171-$T$193)</f>
        <v>12</v>
      </c>
      <c r="U183" s="794" t="s">
        <v>485</v>
      </c>
      <c r="V183" s="794"/>
      <c r="W183" s="794"/>
      <c r="X183" s="794"/>
      <c r="Y183" s="817"/>
      <c r="Z183" s="794"/>
      <c r="AA183" s="794"/>
      <c r="AB183" s="794"/>
      <c r="AC183" s="794"/>
      <c r="AD183" s="794"/>
      <c r="AE183" s="794"/>
      <c r="AF183" s="794"/>
      <c r="AG183" s="794"/>
      <c r="AH183" s="794"/>
      <c r="AI183" s="794"/>
      <c r="AJ183" s="794"/>
      <c r="AK183" s="794"/>
      <c r="AL183" s="794"/>
      <c r="AM183" s="794"/>
      <c r="AO183" s="3"/>
      <c r="AP183" s="3"/>
      <c r="AQ183" s="3"/>
    </row>
    <row r="184" spans="1:43" ht="13.5" thickBot="1">
      <c r="A184" s="118"/>
      <c r="B184" s="118"/>
      <c r="C184" s="118"/>
      <c r="D184" s="229"/>
      <c r="E184" s="229"/>
      <c r="F184" s="118"/>
      <c r="G184" s="118"/>
      <c r="H184" s="118"/>
      <c r="I184" s="118"/>
      <c r="J184" s="118"/>
      <c r="K184" s="229"/>
      <c r="L184" s="229"/>
      <c r="M184" s="118"/>
      <c r="N184" s="118"/>
      <c r="O184" s="118"/>
      <c r="P184" s="118"/>
      <c r="Q184" s="118"/>
      <c r="R184" s="229"/>
      <c r="S184" s="229"/>
      <c r="T184" s="118"/>
      <c r="U184" s="118"/>
      <c r="V184" s="118"/>
      <c r="W184" s="118"/>
      <c r="X184" s="118"/>
      <c r="Z184" s="118"/>
      <c r="AA184" s="118"/>
      <c r="AB184" s="118"/>
      <c r="AC184" s="118"/>
      <c r="AD184" s="118"/>
      <c r="AE184" s="229"/>
      <c r="AF184" s="118"/>
      <c r="AG184" s="118"/>
      <c r="AH184" s="118"/>
      <c r="AI184" s="118"/>
      <c r="AJ184" s="829" t="s">
        <v>492</v>
      </c>
      <c r="AK184" s="229"/>
      <c r="AL184" s="118"/>
      <c r="AM184" s="118"/>
      <c r="AO184" s="3"/>
      <c r="AP184" s="118"/>
      <c r="AQ184" s="118"/>
    </row>
    <row r="185" spans="1:43" ht="12.75">
      <c r="A185" s="118"/>
      <c r="B185" s="118"/>
      <c r="C185" s="118"/>
      <c r="D185" s="229"/>
      <c r="E185" s="229"/>
      <c r="F185" s="118">
        <f>COUNTIF($E$5:$E$158,"Mon(night)")</f>
        <v>0</v>
      </c>
      <c r="G185" s="3" t="s">
        <v>126</v>
      </c>
      <c r="H185" s="118"/>
      <c r="I185" s="118"/>
      <c r="J185" s="118"/>
      <c r="K185" s="229"/>
      <c r="L185" s="229"/>
      <c r="M185" s="118"/>
      <c r="N185" s="3" t="s">
        <v>126</v>
      </c>
      <c r="O185" s="118"/>
      <c r="P185" s="118"/>
      <c r="Q185" s="118"/>
      <c r="R185" s="229"/>
      <c r="S185" s="229"/>
      <c r="T185" s="787">
        <f>COUNTIF($S$5:$S$159,"Mon(night)")</f>
        <v>0</v>
      </c>
      <c r="U185" s="6" t="s">
        <v>126</v>
      </c>
      <c r="V185" s="31"/>
      <c r="W185" s="31"/>
      <c r="X185" s="31"/>
      <c r="Y185" s="818"/>
      <c r="Z185" s="806">
        <f>COUNTIF($S$5:$S$158,"Mon(sand)")</f>
        <v>0</v>
      </c>
      <c r="AA185" s="221" t="s">
        <v>126</v>
      </c>
      <c r="AB185" s="806"/>
      <c r="AC185" s="806"/>
      <c r="AD185" s="806"/>
      <c r="AE185" s="805"/>
      <c r="AF185" s="806">
        <f>T163-T185</f>
        <v>0</v>
      </c>
      <c r="AG185" s="221" t="s">
        <v>126</v>
      </c>
      <c r="AH185" s="806"/>
      <c r="AI185" s="806"/>
      <c r="AJ185" s="828">
        <f>F185+T185</f>
        <v>0</v>
      </c>
      <c r="AK185" s="229"/>
      <c r="AL185" s="118"/>
      <c r="AM185" s="3" t="s">
        <v>126</v>
      </c>
      <c r="AO185" s="3"/>
      <c r="AP185" s="3"/>
      <c r="AQ185" s="3"/>
    </row>
    <row r="186" spans="1:43" ht="12.75">
      <c r="A186" s="118"/>
      <c r="B186" s="118"/>
      <c r="C186" s="118"/>
      <c r="D186" s="229"/>
      <c r="E186" s="229"/>
      <c r="F186" s="118">
        <f>COUNTIF($E$5:$E$158,"Tue(night)")</f>
        <v>0</v>
      </c>
      <c r="G186" s="3" t="s">
        <v>109</v>
      </c>
      <c r="H186" s="118"/>
      <c r="I186" s="118"/>
      <c r="J186" s="118"/>
      <c r="K186" s="229"/>
      <c r="L186" s="229"/>
      <c r="M186" s="118"/>
      <c r="N186" s="3" t="s">
        <v>109</v>
      </c>
      <c r="O186" s="118"/>
      <c r="P186" s="118"/>
      <c r="Q186" s="118"/>
      <c r="R186" s="229"/>
      <c r="S186" s="229"/>
      <c r="T186" s="787">
        <f>COUNTIF($S$5:$S$158,"Tue(night)")</f>
        <v>0</v>
      </c>
      <c r="U186" s="6" t="s">
        <v>109</v>
      </c>
      <c r="V186" s="31"/>
      <c r="W186" s="31"/>
      <c r="X186" s="31"/>
      <c r="Y186" s="126"/>
      <c r="Z186" s="31">
        <f>COUNTIF($S$5:$S$158,"Tue(sand)")</f>
        <v>0</v>
      </c>
      <c r="AA186" s="6" t="s">
        <v>109</v>
      </c>
      <c r="AB186" s="31"/>
      <c r="AC186" s="31"/>
      <c r="AD186" s="31"/>
      <c r="AE186" s="129"/>
      <c r="AF186" s="31">
        <f aca="true" t="shared" si="7" ref="AF186:AF191">T164-T186</f>
        <v>2</v>
      </c>
      <c r="AG186" s="6" t="s">
        <v>109</v>
      </c>
      <c r="AH186" s="31"/>
      <c r="AI186" s="31"/>
      <c r="AJ186" s="828">
        <f aca="true" t="shared" si="8" ref="AJ186:AJ191">F186+T186</f>
        <v>0</v>
      </c>
      <c r="AK186" s="229"/>
      <c r="AL186" s="118"/>
      <c r="AM186" s="3" t="s">
        <v>109</v>
      </c>
      <c r="AO186" s="3"/>
      <c r="AP186" s="3"/>
      <c r="AQ186" s="3"/>
    </row>
    <row r="187" spans="1:43" ht="12.75">
      <c r="A187" s="118"/>
      <c r="B187" s="118"/>
      <c r="C187" s="118"/>
      <c r="D187" s="229"/>
      <c r="E187" s="229"/>
      <c r="F187" s="118">
        <f>COUNTIF($E$5:$E$158,"Wed(night)")</f>
        <v>0</v>
      </c>
      <c r="G187" s="3" t="s">
        <v>112</v>
      </c>
      <c r="H187" s="118"/>
      <c r="I187" s="118"/>
      <c r="J187" s="118"/>
      <c r="K187" s="229"/>
      <c r="L187" s="229"/>
      <c r="M187" s="118"/>
      <c r="N187" s="3" t="s">
        <v>112</v>
      </c>
      <c r="O187" s="118"/>
      <c r="P187" s="118"/>
      <c r="Q187" s="118"/>
      <c r="R187" s="229"/>
      <c r="S187" s="229"/>
      <c r="T187" s="787">
        <f>COUNTIF($S$5:$S$158,"Wed(night)")</f>
        <v>0</v>
      </c>
      <c r="U187" s="6" t="s">
        <v>112</v>
      </c>
      <c r="V187" s="31"/>
      <c r="W187" s="31"/>
      <c r="X187" s="31"/>
      <c r="Y187" s="126"/>
      <c r="Z187" s="31">
        <f>COUNTIF($S$5:$S$158,"Wed(sand)")</f>
        <v>0</v>
      </c>
      <c r="AA187" s="6" t="s">
        <v>112</v>
      </c>
      <c r="AB187" s="31"/>
      <c r="AC187" s="31"/>
      <c r="AD187" s="31"/>
      <c r="AE187" s="129"/>
      <c r="AF187" s="31">
        <f t="shared" si="7"/>
        <v>0</v>
      </c>
      <c r="AG187" s="6" t="s">
        <v>112</v>
      </c>
      <c r="AH187" s="31"/>
      <c r="AI187" s="31"/>
      <c r="AJ187" s="828">
        <f t="shared" si="8"/>
        <v>0</v>
      </c>
      <c r="AK187" s="229"/>
      <c r="AL187" s="118"/>
      <c r="AM187" s="3" t="s">
        <v>112</v>
      </c>
      <c r="AO187" s="3"/>
      <c r="AP187" s="3"/>
      <c r="AQ187" s="3"/>
    </row>
    <row r="188" spans="1:43" ht="12.75">
      <c r="A188" s="118"/>
      <c r="B188" s="118"/>
      <c r="C188" s="118"/>
      <c r="D188" s="229"/>
      <c r="E188" s="229"/>
      <c r="F188" s="118">
        <f>COUNTIF($E$5:$E$158,"Thu(night)")</f>
        <v>0</v>
      </c>
      <c r="G188" s="3" t="s">
        <v>115</v>
      </c>
      <c r="H188" s="118"/>
      <c r="I188" s="118"/>
      <c r="J188" s="118"/>
      <c r="K188" s="229"/>
      <c r="L188" s="229"/>
      <c r="M188" s="118"/>
      <c r="N188" s="3" t="s">
        <v>115</v>
      </c>
      <c r="O188" s="118"/>
      <c r="P188" s="118"/>
      <c r="Q188" s="118"/>
      <c r="R188" s="229"/>
      <c r="S188" s="229"/>
      <c r="T188" s="787">
        <f>COUNTIF($S$5:$S$158,"Thu(night)")</f>
        <v>0</v>
      </c>
      <c r="U188" s="6" t="s">
        <v>115</v>
      </c>
      <c r="V188" s="31"/>
      <c r="W188" s="31"/>
      <c r="X188" s="31"/>
      <c r="Y188" s="126"/>
      <c r="Z188" s="31">
        <f>COUNTIF($S$5:$S$158,"Thu(sand)")</f>
        <v>0</v>
      </c>
      <c r="AA188" s="6" t="s">
        <v>115</v>
      </c>
      <c r="AB188" s="31"/>
      <c r="AC188" s="31"/>
      <c r="AD188" s="31"/>
      <c r="AE188" s="129"/>
      <c r="AF188" s="31">
        <f t="shared" si="7"/>
        <v>4</v>
      </c>
      <c r="AG188" s="6" t="s">
        <v>115</v>
      </c>
      <c r="AH188" s="31"/>
      <c r="AI188" s="31"/>
      <c r="AJ188" s="828">
        <f t="shared" si="8"/>
        <v>0</v>
      </c>
      <c r="AK188" s="229"/>
      <c r="AL188" s="118"/>
      <c r="AM188" s="3" t="s">
        <v>115</v>
      </c>
      <c r="AO188" s="3"/>
      <c r="AP188" s="3"/>
      <c r="AQ188" s="3"/>
    </row>
    <row r="189" spans="1:43" ht="12.75">
      <c r="A189" s="118"/>
      <c r="B189" s="118"/>
      <c r="C189" s="118"/>
      <c r="D189" s="229"/>
      <c r="E189" s="229"/>
      <c r="F189" s="118">
        <f>COUNTIF($E$5:$E$158,"Fri(night)")</f>
        <v>0</v>
      </c>
      <c r="G189" s="3" t="s">
        <v>117</v>
      </c>
      <c r="H189" s="118"/>
      <c r="I189" s="118"/>
      <c r="J189" s="118"/>
      <c r="K189" s="229"/>
      <c r="L189" s="229"/>
      <c r="M189" s="118"/>
      <c r="N189" s="3" t="s">
        <v>117</v>
      </c>
      <c r="O189" s="118"/>
      <c r="P189" s="118"/>
      <c r="Q189" s="118"/>
      <c r="R189" s="229"/>
      <c r="S189" s="229"/>
      <c r="T189" s="787">
        <f>COUNTIF($S$5:$S$158,"Fri(night)")</f>
        <v>0</v>
      </c>
      <c r="U189" s="6" t="s">
        <v>117</v>
      </c>
      <c r="V189" s="31"/>
      <c r="W189" s="31"/>
      <c r="X189" s="31"/>
      <c r="Y189" s="126"/>
      <c r="Z189" s="31">
        <f>COUNTIF($S$5:$S$158,"Fri(sand)")</f>
        <v>0</v>
      </c>
      <c r="AA189" s="6" t="s">
        <v>117</v>
      </c>
      <c r="AB189" s="31"/>
      <c r="AC189" s="31"/>
      <c r="AD189" s="31"/>
      <c r="AE189" s="129"/>
      <c r="AF189" s="31">
        <f t="shared" si="7"/>
        <v>0</v>
      </c>
      <c r="AG189" s="6" t="s">
        <v>117</v>
      </c>
      <c r="AH189" s="31"/>
      <c r="AI189" s="31"/>
      <c r="AJ189" s="828">
        <f t="shared" si="8"/>
        <v>0</v>
      </c>
      <c r="AK189" s="229"/>
      <c r="AL189" s="118"/>
      <c r="AM189" s="3" t="s">
        <v>117</v>
      </c>
      <c r="AO189" s="3"/>
      <c r="AP189" s="3"/>
      <c r="AQ189" s="3"/>
    </row>
    <row r="190" spans="1:43" ht="12.75">
      <c r="A190" s="118"/>
      <c r="B190" s="118"/>
      <c r="C190" s="118"/>
      <c r="D190" s="229"/>
      <c r="E190" s="229"/>
      <c r="F190" s="118">
        <f>COUNTIF($E$5:$E$158,"Sat(night)")</f>
        <v>0</v>
      </c>
      <c r="G190" s="3" t="s">
        <v>119</v>
      </c>
      <c r="H190" s="118"/>
      <c r="I190" s="118"/>
      <c r="J190" s="118"/>
      <c r="K190" s="229"/>
      <c r="L190" s="229"/>
      <c r="M190" s="118"/>
      <c r="N190" s="3" t="s">
        <v>119</v>
      </c>
      <c r="O190" s="118"/>
      <c r="P190" s="118"/>
      <c r="Q190" s="118"/>
      <c r="R190" s="229"/>
      <c r="S190" s="229"/>
      <c r="T190" s="787">
        <f>COUNTIF($S$5:$S$158,"Sat(night)")</f>
        <v>0</v>
      </c>
      <c r="U190" s="6" t="s">
        <v>119</v>
      </c>
      <c r="V190" s="31"/>
      <c r="W190" s="31"/>
      <c r="X190" s="31"/>
      <c r="Y190" s="126"/>
      <c r="Z190" s="31">
        <f>COUNTIF($S$5:$S$158,"Sat(sand)")</f>
        <v>0</v>
      </c>
      <c r="AA190" s="6" t="s">
        <v>119</v>
      </c>
      <c r="AB190" s="31"/>
      <c r="AC190" s="31"/>
      <c r="AD190" s="31"/>
      <c r="AE190" s="129"/>
      <c r="AF190" s="31">
        <f t="shared" si="7"/>
        <v>3</v>
      </c>
      <c r="AG190" s="6" t="s">
        <v>119</v>
      </c>
      <c r="AH190" s="31"/>
      <c r="AI190" s="31"/>
      <c r="AJ190" s="828">
        <f t="shared" si="8"/>
        <v>0</v>
      </c>
      <c r="AK190" s="229"/>
      <c r="AL190" s="118"/>
      <c r="AM190" s="3" t="s">
        <v>119</v>
      </c>
      <c r="AO190" s="3"/>
      <c r="AP190" s="3"/>
      <c r="AQ190" s="3"/>
    </row>
    <row r="191" spans="1:43" ht="12.75">
      <c r="A191" s="118"/>
      <c r="B191" s="118"/>
      <c r="C191" s="118"/>
      <c r="D191" s="229"/>
      <c r="E191" s="229"/>
      <c r="F191" s="118">
        <f>COUNTIF($E$5:$E$158,"Sun(night)")</f>
        <v>0</v>
      </c>
      <c r="G191" s="3" t="s">
        <v>123</v>
      </c>
      <c r="H191" s="118"/>
      <c r="I191" s="118"/>
      <c r="J191" s="118"/>
      <c r="K191" s="229"/>
      <c r="L191" s="229"/>
      <c r="M191" s="118"/>
      <c r="N191" s="3" t="s">
        <v>123</v>
      </c>
      <c r="O191" s="118"/>
      <c r="P191" s="118"/>
      <c r="Q191" s="118"/>
      <c r="R191" s="229"/>
      <c r="S191" s="229"/>
      <c r="T191" s="787">
        <f>COUNTIF($S$5:$S$158,"Sun(night)")</f>
        <v>0</v>
      </c>
      <c r="U191" s="6" t="s">
        <v>123</v>
      </c>
      <c r="V191" s="31"/>
      <c r="W191" s="31"/>
      <c r="X191" s="31"/>
      <c r="Y191" s="126"/>
      <c r="Z191" s="31">
        <f>COUNTIF($S$5:$S$158,"Sun(sand)")</f>
        <v>0</v>
      </c>
      <c r="AA191" s="6" t="s">
        <v>123</v>
      </c>
      <c r="AB191" s="31"/>
      <c r="AC191" s="31"/>
      <c r="AD191" s="31"/>
      <c r="AE191" s="129"/>
      <c r="AF191" s="31">
        <f t="shared" si="7"/>
        <v>3</v>
      </c>
      <c r="AG191" s="6" t="s">
        <v>123</v>
      </c>
      <c r="AH191" s="31"/>
      <c r="AI191" s="31"/>
      <c r="AJ191" s="828">
        <f t="shared" si="8"/>
        <v>0</v>
      </c>
      <c r="AK191" s="229"/>
      <c r="AL191" s="118"/>
      <c r="AM191" s="3" t="s">
        <v>123</v>
      </c>
      <c r="AO191" s="3"/>
      <c r="AP191" s="3"/>
      <c r="AQ191" s="3"/>
    </row>
    <row r="192" spans="1:43" ht="12.75">
      <c r="A192" s="118"/>
      <c r="B192" s="118"/>
      <c r="C192" s="118"/>
      <c r="D192" s="229"/>
      <c r="E192" s="229"/>
      <c r="F192" s="118"/>
      <c r="G192" s="118"/>
      <c r="H192" s="118"/>
      <c r="I192" s="118"/>
      <c r="J192" s="118"/>
      <c r="K192" s="229"/>
      <c r="L192" s="229"/>
      <c r="M192" s="118"/>
      <c r="N192" s="118"/>
      <c r="O192" s="118"/>
      <c r="P192" s="118"/>
      <c r="Q192" s="118"/>
      <c r="R192" s="229"/>
      <c r="S192" s="229"/>
      <c r="T192" s="787"/>
      <c r="U192" s="31"/>
      <c r="V192" s="31"/>
      <c r="W192" s="31"/>
      <c r="X192" s="31"/>
      <c r="Y192" s="126"/>
      <c r="Z192" s="31"/>
      <c r="AA192" s="31"/>
      <c r="AB192" s="31"/>
      <c r="AC192" s="31"/>
      <c r="AD192" s="31"/>
      <c r="AE192" s="129"/>
      <c r="AF192" s="31"/>
      <c r="AG192" s="31"/>
      <c r="AH192" s="31"/>
      <c r="AI192" s="31"/>
      <c r="AJ192" s="155"/>
      <c r="AK192" s="229"/>
      <c r="AL192" s="118"/>
      <c r="AM192" s="118"/>
      <c r="AO192" s="3"/>
      <c r="AP192" s="3"/>
      <c r="AQ192" s="3"/>
    </row>
    <row r="193" spans="1:43" ht="12.75">
      <c r="A193" s="3"/>
      <c r="B193" s="3"/>
      <c r="C193" s="3"/>
      <c r="F193" s="795">
        <f>COUNTIF($F$5:$F$152,"(night)")</f>
        <v>0</v>
      </c>
      <c r="G193" s="795" t="s">
        <v>242</v>
      </c>
      <c r="H193" s="795"/>
      <c r="I193" s="795"/>
      <c r="J193" s="795"/>
      <c r="K193" s="795"/>
      <c r="L193" s="795"/>
      <c r="M193" s="795">
        <f>COUNTIF($F$5:$F$152,N193)</f>
        <v>0</v>
      </c>
      <c r="N193" s="795"/>
      <c r="O193" s="795"/>
      <c r="P193" s="795"/>
      <c r="Q193" s="795"/>
      <c r="R193" s="795"/>
      <c r="S193" s="795"/>
      <c r="T193" s="807">
        <f>COUNTIF($T$5:$T$152,U193)</f>
        <v>0</v>
      </c>
      <c r="U193" s="808" t="s">
        <v>242</v>
      </c>
      <c r="V193" s="809"/>
      <c r="W193" s="809"/>
      <c r="X193" s="809"/>
      <c r="Y193" s="809"/>
      <c r="Z193" s="808">
        <f>Z185+Z186+Z187+Z188+Z189+Z190+Z191</f>
        <v>0</v>
      </c>
      <c r="AA193" s="808" t="s">
        <v>488</v>
      </c>
      <c r="AB193" s="809"/>
      <c r="AC193" s="809"/>
      <c r="AD193" s="809"/>
      <c r="AE193" s="809"/>
      <c r="AF193" s="808">
        <f>AF185+AF186+AF187+AF188+AF189+AF190+AF191</f>
        <v>12</v>
      </c>
      <c r="AG193" s="808" t="s">
        <v>489</v>
      </c>
      <c r="AH193" s="809"/>
      <c r="AI193" s="809"/>
      <c r="AJ193" s="828">
        <f>SUM(AJ185:AJ191)</f>
        <v>0</v>
      </c>
      <c r="AK193" s="796"/>
      <c r="AL193" s="795"/>
      <c r="AM193" s="796"/>
      <c r="AO193" s="3"/>
      <c r="AP193" s="3"/>
      <c r="AQ193" s="3"/>
    </row>
    <row r="194" spans="1:43" ht="12.75">
      <c r="A194" s="3"/>
      <c r="B194" s="3"/>
      <c r="C194" s="3"/>
      <c r="F194" s="118"/>
      <c r="G194" s="3"/>
      <c r="I194" s="3"/>
      <c r="J194" s="3"/>
      <c r="M194" s="118"/>
      <c r="N194" s="3"/>
      <c r="O194" s="3"/>
      <c r="Q194" s="3"/>
      <c r="T194" s="787"/>
      <c r="U194" s="6"/>
      <c r="V194" s="6"/>
      <c r="W194" s="6"/>
      <c r="X194" s="6"/>
      <c r="Y194" s="126"/>
      <c r="Z194" s="31"/>
      <c r="AA194" s="6"/>
      <c r="AB194" s="6"/>
      <c r="AC194" s="6"/>
      <c r="AD194" s="6"/>
      <c r="AE194" s="126"/>
      <c r="AF194" s="31"/>
      <c r="AG194" s="6"/>
      <c r="AH194" s="6"/>
      <c r="AI194" s="6"/>
      <c r="AJ194" s="50"/>
      <c r="AL194" s="118"/>
      <c r="AM194" s="3"/>
      <c r="AO194" s="3"/>
      <c r="AP194" s="3"/>
      <c r="AQ194" s="3"/>
    </row>
    <row r="195" spans="1:43" ht="13.5" thickBot="1">
      <c r="A195" s="3"/>
      <c r="B195" s="3"/>
      <c r="C195" s="3"/>
      <c r="F195" s="792">
        <f>SUM(F183:F191)</f>
        <v>10</v>
      </c>
      <c r="G195" s="792" t="s">
        <v>267</v>
      </c>
      <c r="H195" s="792"/>
      <c r="I195" s="792"/>
      <c r="J195" s="792"/>
      <c r="K195" s="792"/>
      <c r="L195" s="792"/>
      <c r="M195" s="792">
        <f>SUM(M183:M191)</f>
        <v>7</v>
      </c>
      <c r="N195" s="792" t="s">
        <v>267</v>
      </c>
      <c r="O195" s="792"/>
      <c r="P195" s="792"/>
      <c r="Q195" s="792"/>
      <c r="R195" s="792"/>
      <c r="S195" s="792"/>
      <c r="T195" s="810">
        <f>SUM(T183:T191)</f>
        <v>12</v>
      </c>
      <c r="U195" s="811" t="s">
        <v>267</v>
      </c>
      <c r="V195" s="811"/>
      <c r="W195" s="811"/>
      <c r="X195" s="811"/>
      <c r="Y195" s="819"/>
      <c r="Z195" s="811">
        <f>Z193+AF193</f>
        <v>12</v>
      </c>
      <c r="AA195" s="811"/>
      <c r="AB195" s="811"/>
      <c r="AC195" s="811"/>
      <c r="AD195" s="811"/>
      <c r="AE195" s="811"/>
      <c r="AF195" s="811"/>
      <c r="AG195" s="811"/>
      <c r="AH195" s="811"/>
      <c r="AI195" s="811"/>
      <c r="AJ195" s="812"/>
      <c r="AK195" s="792"/>
      <c r="AL195" s="792"/>
      <c r="AM195" s="792"/>
      <c r="AO195" s="3"/>
      <c r="AP195" s="3"/>
      <c r="AQ195" s="3"/>
    </row>
    <row r="196" spans="1:43" ht="12.75">
      <c r="A196" s="3"/>
      <c r="B196" s="3"/>
      <c r="C196" s="3"/>
      <c r="F196" s="118"/>
      <c r="G196" s="3"/>
      <c r="I196" s="3"/>
      <c r="J196" s="3"/>
      <c r="M196" s="118"/>
      <c r="N196" s="3"/>
      <c r="O196" s="3"/>
      <c r="Q196" s="3"/>
      <c r="T196" s="118"/>
      <c r="U196" s="3"/>
      <c r="W196" s="3"/>
      <c r="X196" s="3"/>
      <c r="Z196" s="118"/>
      <c r="AA196" s="3"/>
      <c r="AC196" s="3"/>
      <c r="AD196" s="3"/>
      <c r="AF196" s="118"/>
      <c r="AG196" s="3"/>
      <c r="AH196" s="3"/>
      <c r="AI196" s="3"/>
      <c r="AJ196" s="3"/>
      <c r="AL196" s="118"/>
      <c r="AM196" s="3"/>
      <c r="AO196" s="3"/>
      <c r="AP196" s="3"/>
      <c r="AQ196" s="3"/>
    </row>
    <row r="197" spans="1:43" ht="12.75">
      <c r="A197" s="3"/>
      <c r="B197" s="3"/>
      <c r="C197" s="3"/>
      <c r="F197" s="118"/>
      <c r="G197" s="3"/>
      <c r="I197" s="3"/>
      <c r="J197" s="3"/>
      <c r="M197" s="118"/>
      <c r="N197" s="3"/>
      <c r="O197" s="3"/>
      <c r="Q197" s="3"/>
      <c r="T197" s="118"/>
      <c r="U197" s="3"/>
      <c r="W197" s="3"/>
      <c r="X197" s="3"/>
      <c r="Z197" s="118"/>
      <c r="AA197" s="3"/>
      <c r="AC197" s="3"/>
      <c r="AD197" s="3"/>
      <c r="AF197" s="118"/>
      <c r="AG197" s="3"/>
      <c r="AH197" s="3"/>
      <c r="AI197" s="3"/>
      <c r="AJ197" s="3"/>
      <c r="AL197" s="118"/>
      <c r="AM197" s="3"/>
      <c r="AO197" s="3"/>
      <c r="AP197" s="3"/>
      <c r="AQ197" s="3"/>
    </row>
    <row r="198" spans="1:43" ht="12.75">
      <c r="A198" s="3"/>
      <c r="B198" s="3"/>
      <c r="C198" s="3"/>
      <c r="F198" s="118"/>
      <c r="G198" s="3"/>
      <c r="I198" s="3"/>
      <c r="J198" s="3"/>
      <c r="M198" s="118"/>
      <c r="N198" s="3"/>
      <c r="O198" s="3"/>
      <c r="Q198" s="3"/>
      <c r="T198" s="118"/>
      <c r="U198" s="3"/>
      <c r="W198" s="3"/>
      <c r="X198" s="3"/>
      <c r="Z198" s="118"/>
      <c r="AA198" s="3"/>
      <c r="AC198" s="3"/>
      <c r="AD198" s="3"/>
      <c r="AF198" s="118"/>
      <c r="AG198" s="3"/>
      <c r="AH198" s="3"/>
      <c r="AI198" s="3"/>
      <c r="AJ198" s="3"/>
      <c r="AL198" s="118"/>
      <c r="AM198" s="3"/>
      <c r="AO198" s="3"/>
      <c r="AP198" s="3"/>
      <c r="AQ198" s="3"/>
    </row>
    <row r="199" spans="1:43" ht="12.75">
      <c r="A199" s="3"/>
      <c r="B199" s="3"/>
      <c r="C199" s="3"/>
      <c r="F199" s="118"/>
      <c r="G199" s="3"/>
      <c r="I199" s="3"/>
      <c r="J199" s="3"/>
      <c r="M199" s="118"/>
      <c r="N199" s="3"/>
      <c r="O199" s="3"/>
      <c r="Q199" s="3"/>
      <c r="T199" s="118"/>
      <c r="U199" s="3"/>
      <c r="W199" s="3"/>
      <c r="X199" s="3"/>
      <c r="Z199" s="118"/>
      <c r="AA199" s="3"/>
      <c r="AC199" s="3"/>
      <c r="AD199" s="3"/>
      <c r="AF199" s="118"/>
      <c r="AG199" s="3"/>
      <c r="AH199" s="3"/>
      <c r="AI199" s="3"/>
      <c r="AJ199" s="3"/>
      <c r="AL199" s="118"/>
      <c r="AM199" s="3"/>
      <c r="AO199" s="3"/>
      <c r="AP199" s="3"/>
      <c r="AQ199" s="3"/>
    </row>
    <row r="200" spans="1:43" ht="12.75">
      <c r="A200" s="3"/>
      <c r="B200" s="3"/>
      <c r="C200" s="3"/>
      <c r="F200" s="118"/>
      <c r="G200" s="3"/>
      <c r="I200" s="3"/>
      <c r="J200" s="3"/>
      <c r="M200" s="118"/>
      <c r="N200" s="3"/>
      <c r="O200" s="3"/>
      <c r="Q200" s="3"/>
      <c r="T200" s="118"/>
      <c r="U200" s="3"/>
      <c r="W200" s="3"/>
      <c r="X200" s="3"/>
      <c r="Z200" s="118"/>
      <c r="AA200" s="3"/>
      <c r="AC200" s="3"/>
      <c r="AD200" s="3"/>
      <c r="AF200" s="118"/>
      <c r="AG200" s="3"/>
      <c r="AH200" s="3"/>
      <c r="AI200" s="3"/>
      <c r="AJ200" s="3"/>
      <c r="AL200" s="118"/>
      <c r="AM200" s="3"/>
      <c r="AO200" s="3"/>
      <c r="AP200" s="3"/>
      <c r="AQ200" s="3"/>
    </row>
    <row r="201" spans="1:43" ht="12.75">
      <c r="A201" s="3"/>
      <c r="B201" s="3"/>
      <c r="C201" s="3"/>
      <c r="F201" s="118"/>
      <c r="G201" s="3"/>
      <c r="I201" s="3"/>
      <c r="J201" s="3"/>
      <c r="M201" s="118"/>
      <c r="N201" s="3"/>
      <c r="O201" s="3"/>
      <c r="Q201" s="3"/>
      <c r="T201" s="118"/>
      <c r="U201" s="3"/>
      <c r="W201" s="3"/>
      <c r="X201" s="3"/>
      <c r="Z201" s="118"/>
      <c r="AA201" s="3"/>
      <c r="AC201" s="3"/>
      <c r="AD201" s="3"/>
      <c r="AF201" s="118"/>
      <c r="AG201" s="3"/>
      <c r="AH201" s="3"/>
      <c r="AI201" s="3"/>
      <c r="AJ201" s="3"/>
      <c r="AL201" s="118"/>
      <c r="AM201" s="3"/>
      <c r="AO201" s="3"/>
      <c r="AP201" s="3"/>
      <c r="AQ201" s="3"/>
    </row>
    <row r="202" spans="1:43" ht="12.75">
      <c r="A202" s="3"/>
      <c r="B202" s="3"/>
      <c r="C202" s="3"/>
      <c r="F202" s="118"/>
      <c r="G202" s="3"/>
      <c r="I202" s="3"/>
      <c r="J202" s="3"/>
      <c r="M202" s="118"/>
      <c r="N202" s="3"/>
      <c r="O202" s="3"/>
      <c r="Q202" s="3"/>
      <c r="T202" s="118"/>
      <c r="U202" s="3"/>
      <c r="W202" s="3"/>
      <c r="X202" s="3"/>
      <c r="Z202" s="118"/>
      <c r="AA202" s="3"/>
      <c r="AC202" s="3"/>
      <c r="AD202" s="3"/>
      <c r="AF202" s="118"/>
      <c r="AG202" s="3"/>
      <c r="AH202" s="3"/>
      <c r="AI202" s="3"/>
      <c r="AJ202" s="3"/>
      <c r="AL202" s="118"/>
      <c r="AM202" s="3"/>
      <c r="AO202" s="3"/>
      <c r="AP202" s="3"/>
      <c r="AQ202" s="3"/>
    </row>
    <row r="203" spans="1:43" ht="12.75">
      <c r="A203" s="3"/>
      <c r="B203" s="3"/>
      <c r="C203" s="3"/>
      <c r="F203" s="118"/>
      <c r="G203" s="118" t="s">
        <v>323</v>
      </c>
      <c r="I203" s="3"/>
      <c r="J203" s="3"/>
      <c r="M203" s="118"/>
      <c r="N203" s="118" t="s">
        <v>323</v>
      </c>
      <c r="O203" s="3"/>
      <c r="Q203" s="3"/>
      <c r="T203" s="118"/>
      <c r="U203" s="118" t="s">
        <v>323</v>
      </c>
      <c r="W203" s="3"/>
      <c r="X203" s="3"/>
      <c r="Z203" s="118"/>
      <c r="AA203" s="118" t="s">
        <v>323</v>
      </c>
      <c r="AC203" s="3"/>
      <c r="AD203" s="3"/>
      <c r="AF203" s="118"/>
      <c r="AG203" s="118" t="s">
        <v>323</v>
      </c>
      <c r="AH203" s="3"/>
      <c r="AI203" s="3"/>
      <c r="AJ203" s="3"/>
      <c r="AL203" s="118"/>
      <c r="AM203" s="118" t="s">
        <v>323</v>
      </c>
      <c r="AO203" s="3"/>
      <c r="AP203" s="118" t="s">
        <v>365</v>
      </c>
      <c r="AQ203" s="3"/>
    </row>
    <row r="204" spans="1:43" ht="12.75">
      <c r="A204" s="3"/>
      <c r="B204" s="3"/>
      <c r="C204" s="3"/>
      <c r="F204" s="118"/>
      <c r="G204" s="118"/>
      <c r="I204" s="3"/>
      <c r="J204" s="3"/>
      <c r="M204" s="118"/>
      <c r="N204" s="118"/>
      <c r="O204" s="3"/>
      <c r="Q204" s="3"/>
      <c r="T204" s="118"/>
      <c r="U204" s="118"/>
      <c r="W204" s="3"/>
      <c r="X204" s="3"/>
      <c r="Z204" s="118"/>
      <c r="AA204" s="118"/>
      <c r="AC204" s="3"/>
      <c r="AD204" s="3"/>
      <c r="AF204" s="118"/>
      <c r="AG204" s="118"/>
      <c r="AH204" s="3"/>
      <c r="AI204" s="3"/>
      <c r="AJ204" s="3"/>
      <c r="AL204" s="118"/>
      <c r="AM204" s="118"/>
      <c r="AO204" s="3"/>
      <c r="AP204" s="118"/>
      <c r="AQ204" s="3"/>
    </row>
    <row r="205" spans="1:43" ht="12.75">
      <c r="A205" s="3"/>
      <c r="B205" s="3"/>
      <c r="C205" s="3"/>
      <c r="F205" s="118">
        <f>COUNTIF($H$5:$H$158,G205)</f>
        <v>6</v>
      </c>
      <c r="G205" s="3" t="s">
        <v>120</v>
      </c>
      <c r="I205" s="3"/>
      <c r="J205" s="3"/>
      <c r="M205" s="118">
        <f>COUNTIF($O$5:$O$158,N205)</f>
        <v>0</v>
      </c>
      <c r="N205" s="3" t="s">
        <v>120</v>
      </c>
      <c r="O205" s="3"/>
      <c r="Q205" s="3"/>
      <c r="T205" s="118">
        <f>COUNTIF($V$5:$V$158,U205)</f>
        <v>0</v>
      </c>
      <c r="U205" s="3" t="s">
        <v>120</v>
      </c>
      <c r="W205" s="3"/>
      <c r="X205" s="3"/>
      <c r="Z205" s="118">
        <f>COUNTIF($AB$5:$AB$158,AA205)</f>
        <v>0</v>
      </c>
      <c r="AA205" s="3" t="s">
        <v>120</v>
      </c>
      <c r="AC205" s="3"/>
      <c r="AD205" s="3"/>
      <c r="AF205" s="118">
        <f>COUNTIF($AH$5:$AH$158,AG205)</f>
        <v>0</v>
      </c>
      <c r="AG205" s="3" t="s">
        <v>120</v>
      </c>
      <c r="AH205" s="3"/>
      <c r="AI205" s="3"/>
      <c r="AJ205" s="3"/>
      <c r="AL205" s="118">
        <f>COUNTIF($AN$5:$AN$158,AM205)</f>
        <v>2</v>
      </c>
      <c r="AM205" s="3" t="s">
        <v>120</v>
      </c>
      <c r="AO205" s="3"/>
      <c r="AP205" s="118">
        <f>SUM(F205+M205+T205+Z205+AF205)</f>
        <v>6</v>
      </c>
      <c r="AQ205" s="3"/>
    </row>
    <row r="206" spans="1:43" ht="12.75">
      <c r="A206" s="3"/>
      <c r="B206" s="3"/>
      <c r="C206" s="3"/>
      <c r="F206" s="118">
        <f>COUNTIF($H$5:$H$158,G206)</f>
        <v>3</v>
      </c>
      <c r="G206" s="3" t="s">
        <v>121</v>
      </c>
      <c r="I206" s="3"/>
      <c r="J206" s="3"/>
      <c r="M206" s="118">
        <f>COUNTIF($O$5:$O$158,N206)</f>
        <v>0</v>
      </c>
      <c r="N206" s="3" t="s">
        <v>121</v>
      </c>
      <c r="O206" s="3"/>
      <c r="Q206" s="3"/>
      <c r="T206" s="118">
        <f>COUNTIF($V$5:$V$158,U206)</f>
        <v>0</v>
      </c>
      <c r="U206" s="3" t="s">
        <v>121</v>
      </c>
      <c r="W206" s="3"/>
      <c r="X206" s="3"/>
      <c r="Z206" s="118">
        <f>COUNTIF($AB$5:$AB$158,AA206)</f>
        <v>0</v>
      </c>
      <c r="AA206" s="3" t="s">
        <v>121</v>
      </c>
      <c r="AC206" s="3"/>
      <c r="AD206" s="3"/>
      <c r="AF206" s="118">
        <f>COUNTIF($AH$5:$AH$158,AG206)</f>
        <v>0</v>
      </c>
      <c r="AG206" s="3" t="s">
        <v>121</v>
      </c>
      <c r="AH206" s="3"/>
      <c r="AI206" s="3"/>
      <c r="AJ206" s="3"/>
      <c r="AL206" s="118">
        <f>COUNTIF($AN$5:$AN$158,AM206)</f>
        <v>0</v>
      </c>
      <c r="AM206" s="3" t="s">
        <v>121</v>
      </c>
      <c r="AO206" s="3"/>
      <c r="AP206" s="118">
        <f aca="true" t="shared" si="9" ref="AP206:AP212">SUM(F206+M206+T206+Z206+AF206)</f>
        <v>3</v>
      </c>
      <c r="AQ206" s="3"/>
    </row>
    <row r="207" spans="1:43" ht="12.75">
      <c r="A207" s="3"/>
      <c r="B207" s="3"/>
      <c r="C207" s="3"/>
      <c r="F207" s="118">
        <f>COUNTIF($H$5:$H$158,G207)</f>
        <v>5</v>
      </c>
      <c r="G207" s="3" t="s">
        <v>110</v>
      </c>
      <c r="I207" s="3"/>
      <c r="J207" s="3"/>
      <c r="M207" s="118">
        <f>COUNTIF($O$5:$O$158,N207)</f>
        <v>2</v>
      </c>
      <c r="N207" s="3" t="s">
        <v>110</v>
      </c>
      <c r="O207" s="3"/>
      <c r="Q207" s="3"/>
      <c r="T207" s="118">
        <f>COUNTIF($V$5:$V$158,U207)</f>
        <v>0</v>
      </c>
      <c r="U207" s="3" t="s">
        <v>110</v>
      </c>
      <c r="W207" s="3"/>
      <c r="X207" s="3"/>
      <c r="Z207" s="118">
        <f>COUNTIF($AB$5:$AB$158,AA207)</f>
        <v>0</v>
      </c>
      <c r="AA207" s="3" t="s">
        <v>110</v>
      </c>
      <c r="AC207" s="3"/>
      <c r="AD207" s="3"/>
      <c r="AF207" s="118">
        <f>COUNTIF($AH$5:$AH$158,AG207)</f>
        <v>0</v>
      </c>
      <c r="AG207" s="3" t="s">
        <v>110</v>
      </c>
      <c r="AH207" s="3"/>
      <c r="AI207" s="3"/>
      <c r="AJ207" s="3"/>
      <c r="AL207" s="118">
        <f>COUNTIF($AN$5:$AN$158,AM207)</f>
        <v>3</v>
      </c>
      <c r="AM207" s="3" t="s">
        <v>110</v>
      </c>
      <c r="AO207" s="3"/>
      <c r="AP207" s="118">
        <f t="shared" si="9"/>
        <v>7</v>
      </c>
      <c r="AQ207" s="3"/>
    </row>
    <row r="208" spans="1:43" ht="12.75">
      <c r="A208" s="3"/>
      <c r="B208" s="3"/>
      <c r="C208" s="3"/>
      <c r="F208" s="118">
        <f>COUNTIF($H$5:$H$158,G208)</f>
        <v>4</v>
      </c>
      <c r="G208" s="3" t="s">
        <v>386</v>
      </c>
      <c r="I208" s="3"/>
      <c r="J208" s="3"/>
      <c r="M208" s="118">
        <f>COUNTIF($O$5:$O$158,N208)</f>
        <v>0</v>
      </c>
      <c r="N208" s="3" t="s">
        <v>386</v>
      </c>
      <c r="O208" s="3"/>
      <c r="Q208" s="3"/>
      <c r="T208" s="118">
        <f>COUNTIF($V$5:$V$158,U208)</f>
        <v>0</v>
      </c>
      <c r="U208" s="3" t="s">
        <v>386</v>
      </c>
      <c r="W208" s="3"/>
      <c r="X208" s="3"/>
      <c r="Z208" s="118">
        <f>COUNTIF($AB$5:$AB$158,AA208)</f>
        <v>2</v>
      </c>
      <c r="AA208" s="3" t="s">
        <v>386</v>
      </c>
      <c r="AC208" s="3"/>
      <c r="AD208" s="3"/>
      <c r="AF208" s="118">
        <f>COUNTIF($AH$5:$AH$158,AG208)</f>
        <v>0</v>
      </c>
      <c r="AG208" s="3" t="s">
        <v>386</v>
      </c>
      <c r="AH208" s="3"/>
      <c r="AI208" s="3"/>
      <c r="AJ208" s="3"/>
      <c r="AL208" s="118">
        <f>COUNTIF($AN$5:$AN$158,AM208)</f>
        <v>1</v>
      </c>
      <c r="AM208" s="3" t="s">
        <v>386</v>
      </c>
      <c r="AO208" s="3"/>
      <c r="AP208" s="118">
        <f t="shared" si="9"/>
        <v>6</v>
      </c>
      <c r="AQ208" s="3"/>
    </row>
    <row r="209" spans="1:43" ht="12.75">
      <c r="A209" s="3"/>
      <c r="B209" s="3"/>
      <c r="C209" s="3"/>
      <c r="F209" s="118">
        <f>COUNTIF($H$5:$H$158,G209)</f>
        <v>3</v>
      </c>
      <c r="G209" s="3" t="s">
        <v>385</v>
      </c>
      <c r="I209" s="3"/>
      <c r="J209" s="3"/>
      <c r="M209" s="118">
        <f>COUNTIF($O$5:$O$158,N209)</f>
        <v>0</v>
      </c>
      <c r="N209" s="3" t="s">
        <v>385</v>
      </c>
      <c r="O209" s="3"/>
      <c r="Q209" s="3"/>
      <c r="T209" s="118">
        <f>COUNTIF($V$5:$V$158,U209)</f>
        <v>0</v>
      </c>
      <c r="U209" s="3" t="s">
        <v>385</v>
      </c>
      <c r="W209" s="3"/>
      <c r="X209" s="3"/>
      <c r="Z209" s="118">
        <f>COUNTIF($AB$5:$AB$158,AA209)</f>
        <v>1</v>
      </c>
      <c r="AA209" s="3" t="s">
        <v>385</v>
      </c>
      <c r="AC209" s="3"/>
      <c r="AD209" s="3"/>
      <c r="AF209" s="118">
        <f>COUNTIF($AH$5:$AH$158,AG209)</f>
        <v>1</v>
      </c>
      <c r="AG209" s="3" t="s">
        <v>385</v>
      </c>
      <c r="AH209" s="3"/>
      <c r="AI209" s="3"/>
      <c r="AJ209" s="3"/>
      <c r="AL209" s="118">
        <f>COUNTIF($AN$5:$AN$158,AM209)</f>
        <v>2</v>
      </c>
      <c r="AM209" s="3" t="s">
        <v>385</v>
      </c>
      <c r="AO209" s="3"/>
      <c r="AP209" s="118">
        <f t="shared" si="9"/>
        <v>5</v>
      </c>
      <c r="AQ209" s="3"/>
    </row>
    <row r="210" spans="1:43" ht="12.75">
      <c r="A210" s="3"/>
      <c r="B210" s="3"/>
      <c r="C210" s="3"/>
      <c r="F210" s="118">
        <f>SUM(F205:F209)</f>
        <v>21</v>
      </c>
      <c r="G210" s="118" t="s">
        <v>267</v>
      </c>
      <c r="I210" s="3"/>
      <c r="J210" s="3"/>
      <c r="M210" s="118">
        <f>SUM(M205:M209)</f>
        <v>2</v>
      </c>
      <c r="N210" s="118" t="s">
        <v>267</v>
      </c>
      <c r="O210" s="3"/>
      <c r="Q210" s="3"/>
      <c r="T210" s="118">
        <f>SUM(T205:T209)</f>
        <v>0</v>
      </c>
      <c r="U210" s="118" t="s">
        <v>267</v>
      </c>
      <c r="W210" s="3"/>
      <c r="X210" s="3"/>
      <c r="Z210" s="118">
        <f>SUM(Z205:Z209)</f>
        <v>3</v>
      </c>
      <c r="AA210" s="118" t="s">
        <v>267</v>
      </c>
      <c r="AC210" s="3"/>
      <c r="AD210" s="3"/>
      <c r="AF210" s="118">
        <f>SUM(AF205:AF209)</f>
        <v>1</v>
      </c>
      <c r="AG210" s="118" t="s">
        <v>267</v>
      </c>
      <c r="AH210" s="3"/>
      <c r="AI210" s="3"/>
      <c r="AJ210" s="3"/>
      <c r="AL210" s="118">
        <f>SUM(AL205:AL209)</f>
        <v>8</v>
      </c>
      <c r="AM210" s="118" t="s">
        <v>267</v>
      </c>
      <c r="AO210" s="3"/>
      <c r="AP210" s="118">
        <f t="shared" si="9"/>
        <v>27</v>
      </c>
      <c r="AQ210" s="3"/>
    </row>
    <row r="211" spans="1:43" ht="12.75">
      <c r="A211" s="3"/>
      <c r="B211" s="3"/>
      <c r="C211" s="3"/>
      <c r="F211" s="118"/>
      <c r="G211" s="3"/>
      <c r="I211" s="3"/>
      <c r="J211" s="3"/>
      <c r="M211" s="118"/>
      <c r="N211" s="3"/>
      <c r="O211" s="3"/>
      <c r="Q211" s="3"/>
      <c r="T211" s="118"/>
      <c r="U211" s="3"/>
      <c r="W211" s="3"/>
      <c r="X211" s="3"/>
      <c r="Z211" s="118"/>
      <c r="AA211" s="3"/>
      <c r="AC211" s="3"/>
      <c r="AD211" s="3"/>
      <c r="AF211" s="118"/>
      <c r="AG211" s="3"/>
      <c r="AH211" s="3"/>
      <c r="AI211" s="3"/>
      <c r="AJ211" s="3"/>
      <c r="AL211" s="118"/>
      <c r="AM211" s="3"/>
      <c r="AO211" s="3"/>
      <c r="AP211" s="3"/>
      <c r="AQ211" s="3"/>
    </row>
    <row r="212" spans="1:43" ht="12.75">
      <c r="A212" s="3"/>
      <c r="B212" s="3"/>
      <c r="C212" s="3"/>
      <c r="F212" s="164">
        <f>SUM($J$5:$J158)</f>
        <v>14870</v>
      </c>
      <c r="G212" s="118" t="s">
        <v>322</v>
      </c>
      <c r="I212" s="3"/>
      <c r="J212" s="3"/>
      <c r="M212" s="164">
        <f>SUM($Q$5:$Q158)</f>
        <v>500</v>
      </c>
      <c r="N212" s="118" t="s">
        <v>322</v>
      </c>
      <c r="O212" s="3"/>
      <c r="Q212" s="3"/>
      <c r="T212" s="164">
        <f>SUM($X$5:$X158)</f>
        <v>0</v>
      </c>
      <c r="U212" s="118" t="s">
        <v>322</v>
      </c>
      <c r="W212" s="3"/>
      <c r="X212" s="3"/>
      <c r="Z212" s="164">
        <f>SUM($AD$5:$AD158)</f>
        <v>460</v>
      </c>
      <c r="AA212" s="118" t="s">
        <v>322</v>
      </c>
      <c r="AC212" s="3"/>
      <c r="AD212" s="3"/>
      <c r="AF212" s="164">
        <f>SUM($AJ$5:$AJ158)</f>
        <v>110</v>
      </c>
      <c r="AG212" s="118" t="s">
        <v>322</v>
      </c>
      <c r="AH212" s="3"/>
      <c r="AI212" s="3"/>
      <c r="AJ212" s="3"/>
      <c r="AL212" s="118"/>
      <c r="AM212" s="3"/>
      <c r="AO212" s="3"/>
      <c r="AP212" s="164">
        <f t="shared" si="9"/>
        <v>15940</v>
      </c>
      <c r="AQ212" s="3"/>
    </row>
    <row r="213" spans="6:42" ht="12.75">
      <c r="F213" s="118"/>
      <c r="M213" s="118"/>
      <c r="O213" s="3"/>
      <c r="P213" s="2"/>
      <c r="T213" s="118"/>
      <c r="Z213" s="118"/>
      <c r="AF213" s="118"/>
      <c r="AL213" s="118"/>
      <c r="AP213" s="118"/>
    </row>
    <row r="214" spans="6:42" ht="12.75">
      <c r="F214" s="118"/>
      <c r="G214" s="1"/>
      <c r="M214" s="118"/>
      <c r="N214" s="1"/>
      <c r="O214" s="3"/>
      <c r="P214" s="2"/>
      <c r="T214" s="118"/>
      <c r="U214" s="1"/>
      <c r="Z214" s="118"/>
      <c r="AA214" s="1"/>
      <c r="AF214" s="118"/>
      <c r="AG214" s="1"/>
      <c r="AL214" s="118"/>
      <c r="AM214" s="1"/>
      <c r="AP214" s="118"/>
    </row>
    <row r="216" spans="6:42" ht="12.75">
      <c r="F216" s="164"/>
      <c r="G216" s="1"/>
      <c r="M216" s="164"/>
      <c r="N216" s="1"/>
      <c r="O216" s="3"/>
      <c r="P216" s="2"/>
      <c r="T216" s="164"/>
      <c r="U216" s="1"/>
      <c r="Z216" s="164"/>
      <c r="AA216" s="1"/>
      <c r="AF216" s="164"/>
      <c r="AG216" s="1"/>
      <c r="AH216" s="3"/>
      <c r="AP216" s="164"/>
    </row>
  </sheetData>
  <sheetProtection/>
  <mergeCells count="9">
    <mergeCell ref="J1:T1"/>
    <mergeCell ref="AQ3:AR3"/>
    <mergeCell ref="M3:Q3"/>
    <mergeCell ref="V2:X2"/>
    <mergeCell ref="T3:X3"/>
    <mergeCell ref="AF3:AJ3"/>
    <mergeCell ref="AL3:AP3"/>
    <mergeCell ref="Z3:AD3"/>
    <mergeCell ref="F3:J3"/>
  </mergeCells>
  <printOptions/>
  <pageMargins left="0.5905511811023623" right="0.15748031496062992" top="0.3937007874015748" bottom="0.07874015748031496" header="0" footer="0"/>
  <pageSetup horizontalDpi="600" verticalDpi="600" orientation="landscape" paperSize="9" scale="47" r:id="rId1"/>
  <headerFooter alignWithMargins="0">
    <oddFooter>&amp;R&amp;24 2017</oddFooter>
  </headerFooter>
  <rowBreaks count="1" manualBreakCount="1">
    <brk id="65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 Racing Fixtures</dc:title>
  <dc:subject/>
  <dc:creator>Sel.pillay@yahoo.com</dc:creator>
  <cp:keywords/>
  <dc:description/>
  <cp:lastModifiedBy>SelvanP</cp:lastModifiedBy>
  <cp:lastPrinted>2017-08-08T12:19:34Z</cp:lastPrinted>
  <dcterms:created xsi:type="dcterms:W3CDTF">2001-12-29T12:57:26Z</dcterms:created>
  <dcterms:modified xsi:type="dcterms:W3CDTF">2017-08-08T12:34:25Z</dcterms:modified>
  <cp:category/>
  <cp:version/>
  <cp:contentType/>
  <cp:contentStatus/>
</cp:coreProperties>
</file>